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rite ups/1. Lit Review/Sections/Reactor Performance/"/>
    </mc:Choice>
  </mc:AlternateContent>
  <xr:revisionPtr revIDLastSave="70" documentId="13_ncr:1_{045CA26B-5B5A-47B5-A6FA-3504B9AA3776}" xr6:coauthVersionLast="47" xr6:coauthVersionMax="47" xr10:uidLastSave="{8AB62B88-9372-4F27-92EE-7BE9C6DC3693}"/>
  <bookViews>
    <workbookView xWindow="2625" yWindow="1725" windowWidth="17475" windowHeight="11715" activeTab="1" xr2:uid="{CC3DECD4-80D6-46EE-889E-75F17B981AA6}"/>
  </bookViews>
  <sheets>
    <sheet name="Sources" sheetId="1" r:id="rId1"/>
    <sheet name="Data" sheetId="2" r:id="rId2"/>
    <sheet name="Analysis" sheetId="3" r:id="rId3"/>
    <sheet name="Complexity" sheetId="5" r:id="rId4"/>
    <sheet name="Hydrolysis Calc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42" i="2" l="1"/>
  <c r="S42" i="2"/>
  <c r="V38" i="2"/>
  <c r="S37" i="2"/>
  <c r="S36" i="2"/>
  <c r="Q33" i="2"/>
  <c r="S33" i="2"/>
  <c r="V34" i="2"/>
  <c r="S27" i="2"/>
  <c r="S26" i="2"/>
  <c r="S25" i="2"/>
  <c r="S23" i="2"/>
  <c r="S24" i="2"/>
  <c r="S22" i="2"/>
  <c r="V69" i="3"/>
  <c r="V68" i="3"/>
  <c r="V67" i="3"/>
  <c r="T68" i="3"/>
  <c r="T69" i="3"/>
  <c r="T67" i="3"/>
  <c r="S63" i="3"/>
  <c r="S62" i="3"/>
  <c r="S61" i="3"/>
  <c r="S60" i="3"/>
  <c r="S59" i="3"/>
  <c r="S58" i="3"/>
  <c r="O13" i="2" l="1"/>
  <c r="N46" i="3"/>
  <c r="F46" i="3"/>
  <c r="F44" i="3"/>
  <c r="AR45" i="2" l="1"/>
  <c r="AT45" i="2"/>
  <c r="AR46" i="2"/>
  <c r="AT46" i="2"/>
  <c r="AR47" i="2"/>
  <c r="AT47" i="2"/>
  <c r="AT43" i="2"/>
  <c r="AR43" i="2"/>
  <c r="AT44" i="2"/>
  <c r="AR44" i="2"/>
  <c r="AT41" i="2"/>
  <c r="AR41" i="2"/>
  <c r="AT38" i="2"/>
  <c r="AR38" i="2"/>
  <c r="AT37" i="2"/>
  <c r="AR37" i="2"/>
  <c r="AR36" i="2"/>
  <c r="AT36" i="2"/>
  <c r="AT35" i="2"/>
  <c r="AT34" i="2"/>
  <c r="AT33" i="2"/>
  <c r="AR35" i="2"/>
  <c r="AR34" i="2"/>
  <c r="AR33" i="2"/>
  <c r="AT32" i="2"/>
  <c r="AT30" i="2"/>
  <c r="AR32" i="2"/>
  <c r="AR29" i="2"/>
  <c r="AT29" i="2"/>
  <c r="AR30" i="2"/>
  <c r="AT28" i="2"/>
  <c r="AR28" i="2"/>
  <c r="AR19" i="2"/>
  <c r="AT19" i="2"/>
  <c r="AR20" i="2"/>
  <c r="AT20" i="2"/>
  <c r="AR21" i="2"/>
  <c r="AT21" i="2"/>
  <c r="AT18" i="2"/>
  <c r="AR18" i="2"/>
  <c r="AR17" i="2"/>
  <c r="AT17" i="2"/>
  <c r="AT11" i="2"/>
  <c r="AT12" i="2"/>
  <c r="AT13" i="2"/>
  <c r="AT14" i="2"/>
  <c r="AT15" i="2"/>
  <c r="AT16" i="2"/>
  <c r="AT10" i="2"/>
  <c r="AT9" i="2"/>
  <c r="AT3" i="2"/>
  <c r="AT4" i="2"/>
  <c r="AT5" i="2"/>
  <c r="AT2" i="2"/>
  <c r="AR10" i="2"/>
  <c r="AR11" i="2"/>
  <c r="AR12" i="2"/>
  <c r="AR13" i="2"/>
  <c r="AR14" i="2"/>
  <c r="AR15" i="2"/>
  <c r="AR16" i="2"/>
  <c r="AR9" i="2"/>
  <c r="AR2" i="2"/>
  <c r="AR3" i="2"/>
  <c r="AR4" i="2"/>
  <c r="AR5" i="2"/>
  <c r="AT54" i="2" l="1"/>
  <c r="AT49" i="2"/>
  <c r="AT53" i="2"/>
  <c r="AT51" i="2"/>
  <c r="AT50" i="2"/>
  <c r="N55" i="3"/>
  <c r="F55" i="3"/>
  <c r="N53" i="3"/>
  <c r="N52" i="3"/>
  <c r="N50" i="3"/>
  <c r="N49" i="3"/>
  <c r="N47" i="3"/>
  <c r="N44" i="3"/>
  <c r="F53" i="3"/>
  <c r="F52" i="3"/>
  <c r="F50" i="3"/>
  <c r="F49" i="3"/>
  <c r="F47" i="3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S270" i="4"/>
  <c r="S271" i="4"/>
  <c r="S272" i="4"/>
  <c r="S273" i="4"/>
  <c r="S274" i="4"/>
  <c r="S275" i="4"/>
  <c r="S276" i="4"/>
  <c r="S277" i="4"/>
  <c r="S278" i="4"/>
  <c r="S279" i="4"/>
  <c r="S280" i="4"/>
  <c r="S281" i="4"/>
  <c r="S282" i="4"/>
  <c r="S283" i="4"/>
  <c r="S284" i="4"/>
  <c r="S285" i="4"/>
  <c r="S286" i="4"/>
  <c r="S287" i="4"/>
  <c r="S288" i="4"/>
  <c r="S289" i="4"/>
  <c r="S290" i="4"/>
  <c r="S291" i="4"/>
  <c r="S292" i="4"/>
  <c r="S293" i="4"/>
  <c r="S294" i="4"/>
  <c r="S295" i="4"/>
  <c r="S296" i="4"/>
  <c r="S297" i="4"/>
  <c r="S298" i="4"/>
  <c r="S299" i="4"/>
  <c r="S300" i="4"/>
  <c r="S301" i="4"/>
  <c r="S302" i="4"/>
  <c r="S303" i="4"/>
  <c r="S304" i="4"/>
  <c r="S305" i="4"/>
  <c r="S306" i="4"/>
  <c r="S307" i="4"/>
  <c r="S308" i="4"/>
  <c r="S309" i="4"/>
  <c r="S310" i="4"/>
  <c r="S311" i="4"/>
  <c r="S312" i="4"/>
  <c r="S313" i="4"/>
  <c r="S314" i="4"/>
  <c r="S315" i="4"/>
  <c r="S316" i="4"/>
  <c r="S317" i="4"/>
  <c r="S318" i="4"/>
  <c r="S319" i="4"/>
  <c r="S320" i="4"/>
  <c r="S321" i="4"/>
  <c r="S322" i="4"/>
  <c r="S323" i="4"/>
  <c r="S324" i="4"/>
  <c r="S325" i="4"/>
  <c r="S326" i="4"/>
  <c r="S327" i="4"/>
  <c r="S328" i="4"/>
  <c r="S329" i="4"/>
  <c r="S330" i="4"/>
  <c r="S331" i="4"/>
  <c r="S332" i="4"/>
  <c r="S333" i="4"/>
  <c r="S334" i="4"/>
  <c r="S335" i="4"/>
  <c r="S336" i="4"/>
  <c r="S337" i="4"/>
  <c r="S338" i="4"/>
  <c r="S339" i="4"/>
  <c r="S340" i="4"/>
  <c r="S341" i="4"/>
  <c r="S342" i="4"/>
  <c r="S343" i="4"/>
  <c r="S344" i="4"/>
  <c r="S345" i="4"/>
  <c r="S346" i="4"/>
  <c r="S347" i="4"/>
  <c r="S348" i="4"/>
  <c r="S349" i="4"/>
  <c r="S350" i="4"/>
  <c r="S351" i="4"/>
  <c r="S352" i="4"/>
  <c r="S353" i="4"/>
  <c r="S354" i="4"/>
  <c r="S355" i="4"/>
  <c r="S356" i="4"/>
  <c r="S357" i="4"/>
  <c r="S358" i="4"/>
  <c r="S359" i="4"/>
  <c r="S360" i="4"/>
  <c r="S361" i="4"/>
  <c r="S362" i="4"/>
  <c r="S363" i="4"/>
  <c r="S364" i="4"/>
  <c r="S365" i="4"/>
  <c r="S366" i="4"/>
  <c r="S367" i="4"/>
  <c r="S368" i="4"/>
  <c r="S369" i="4"/>
  <c r="S370" i="4"/>
  <c r="S371" i="4"/>
  <c r="S372" i="4"/>
  <c r="S373" i="4"/>
  <c r="S374" i="4"/>
  <c r="S375" i="4"/>
  <c r="S376" i="4"/>
  <c r="S377" i="4"/>
  <c r="S378" i="4"/>
  <c r="S379" i="4"/>
  <c r="S380" i="4"/>
  <c r="S381" i="4"/>
  <c r="S382" i="4"/>
  <c r="S383" i="4"/>
  <c r="S384" i="4"/>
  <c r="S385" i="4"/>
  <c r="S386" i="4"/>
  <c r="S387" i="4"/>
  <c r="S388" i="4"/>
  <c r="S389" i="4"/>
  <c r="S390" i="4"/>
  <c r="S391" i="4"/>
  <c r="S392" i="4"/>
  <c r="S393" i="4"/>
  <c r="S394" i="4"/>
  <c r="S395" i="4"/>
  <c r="S396" i="4"/>
  <c r="S397" i="4"/>
  <c r="S398" i="4"/>
  <c r="S399" i="4"/>
  <c r="S400" i="4"/>
  <c r="S401" i="4"/>
  <c r="S402" i="4"/>
  <c r="S403" i="4"/>
  <c r="S404" i="4"/>
  <c r="S405" i="4"/>
  <c r="S406" i="4"/>
  <c r="S407" i="4"/>
  <c r="S408" i="4"/>
  <c r="S409" i="4"/>
  <c r="S410" i="4"/>
  <c r="S411" i="4"/>
  <c r="S412" i="4"/>
  <c r="S413" i="4"/>
  <c r="S414" i="4"/>
  <c r="S415" i="4"/>
  <c r="S416" i="4"/>
  <c r="S417" i="4"/>
  <c r="S418" i="4"/>
  <c r="S419" i="4"/>
  <c r="S420" i="4"/>
  <c r="S421" i="4"/>
  <c r="S422" i="4"/>
  <c r="S423" i="4"/>
  <c r="S424" i="4"/>
  <c r="S425" i="4"/>
  <c r="S426" i="4"/>
  <c r="S427" i="4"/>
  <c r="S428" i="4"/>
  <c r="S429" i="4"/>
  <c r="S430" i="4"/>
  <c r="S431" i="4"/>
  <c r="S432" i="4"/>
  <c r="S433" i="4"/>
  <c r="S434" i="4"/>
  <c r="S435" i="4"/>
  <c r="S436" i="4"/>
  <c r="S437" i="4"/>
  <c r="S438" i="4"/>
  <c r="S439" i="4"/>
  <c r="S440" i="4"/>
  <c r="S441" i="4"/>
  <c r="S442" i="4"/>
  <c r="S443" i="4"/>
  <c r="S444" i="4"/>
  <c r="S445" i="4"/>
  <c r="S446" i="4"/>
  <c r="S447" i="4"/>
  <c r="S448" i="4"/>
  <c r="S449" i="4"/>
  <c r="S450" i="4"/>
  <c r="S451" i="4"/>
  <c r="S452" i="4"/>
  <c r="S453" i="4"/>
  <c r="S454" i="4"/>
  <c r="S455" i="4"/>
  <c r="S456" i="4"/>
  <c r="S457" i="4"/>
  <c r="S458" i="4"/>
  <c r="S459" i="4"/>
  <c r="S460" i="4"/>
  <c r="S461" i="4"/>
  <c r="S462" i="4"/>
  <c r="S463" i="4"/>
  <c r="S464" i="4"/>
  <c r="S465" i="4"/>
  <c r="S466" i="4"/>
  <c r="S467" i="4"/>
  <c r="S468" i="4"/>
  <c r="S469" i="4"/>
  <c r="S470" i="4"/>
  <c r="S471" i="4"/>
  <c r="S472" i="4"/>
  <c r="S473" i="4"/>
  <c r="S474" i="4"/>
  <c r="S475" i="4"/>
  <c r="S476" i="4"/>
  <c r="S477" i="4"/>
  <c r="S478" i="4"/>
  <c r="S479" i="4"/>
  <c r="S480" i="4"/>
  <c r="S481" i="4"/>
  <c r="S482" i="4"/>
  <c r="S483" i="4"/>
  <c r="S484" i="4"/>
  <c r="S485" i="4"/>
  <c r="S486" i="4"/>
  <c r="S487" i="4"/>
  <c r="S488" i="4"/>
  <c r="S489" i="4"/>
  <c r="S490" i="4"/>
  <c r="S491" i="4"/>
  <c r="S492" i="4"/>
  <c r="S493" i="4"/>
  <c r="S494" i="4"/>
  <c r="S495" i="4"/>
  <c r="S496" i="4"/>
  <c r="S497" i="4"/>
  <c r="S498" i="4"/>
  <c r="S499" i="4"/>
  <c r="S500" i="4"/>
  <c r="S501" i="4"/>
  <c r="S502" i="4"/>
  <c r="S503" i="4"/>
  <c r="S504" i="4"/>
  <c r="S505" i="4"/>
  <c r="S506" i="4"/>
  <c r="S507" i="4"/>
  <c r="S508" i="4"/>
  <c r="S509" i="4"/>
  <c r="S510" i="4"/>
  <c r="S511" i="4"/>
  <c r="S512" i="4"/>
  <c r="S513" i="4"/>
  <c r="S514" i="4"/>
  <c r="S515" i="4"/>
  <c r="S516" i="4"/>
  <c r="S517" i="4"/>
  <c r="S518" i="4"/>
  <c r="S519" i="4"/>
  <c r="S520" i="4"/>
  <c r="S521" i="4"/>
  <c r="S522" i="4"/>
  <c r="S523" i="4"/>
  <c r="S524" i="4"/>
  <c r="S525" i="4"/>
  <c r="S526" i="4"/>
  <c r="S527" i="4"/>
  <c r="S528" i="4"/>
  <c r="S529" i="4"/>
  <c r="S530" i="4"/>
  <c r="S531" i="4"/>
  <c r="S532" i="4"/>
  <c r="S533" i="4"/>
  <c r="S534" i="4"/>
  <c r="S535" i="4"/>
  <c r="S536" i="4"/>
  <c r="S537" i="4"/>
  <c r="S538" i="4"/>
  <c r="S539" i="4"/>
  <c r="S540" i="4"/>
  <c r="S541" i="4"/>
  <c r="S542" i="4"/>
  <c r="S543" i="4"/>
  <c r="S544" i="4"/>
  <c r="S545" i="4"/>
  <c r="S546" i="4"/>
  <c r="S547" i="4"/>
  <c r="S548" i="4"/>
  <c r="S549" i="4"/>
  <c r="S550" i="4"/>
  <c r="S551" i="4"/>
  <c r="S552" i="4"/>
  <c r="S553" i="4"/>
  <c r="S554" i="4"/>
  <c r="S555" i="4"/>
  <c r="S556" i="4"/>
  <c r="S557" i="4"/>
  <c r="S558" i="4"/>
  <c r="S559" i="4"/>
  <c r="S560" i="4"/>
  <c r="S561" i="4"/>
  <c r="S562" i="4"/>
  <c r="S563" i="4"/>
  <c r="S564" i="4"/>
  <c r="S565" i="4"/>
  <c r="S566" i="4"/>
  <c r="S567" i="4"/>
  <c r="S568" i="4"/>
  <c r="S569" i="4"/>
  <c r="S570" i="4"/>
  <c r="S571" i="4"/>
  <c r="S572" i="4"/>
  <c r="S573" i="4"/>
  <c r="S574" i="4"/>
  <c r="S575" i="4"/>
  <c r="S576" i="4"/>
  <c r="S577" i="4"/>
  <c r="S578" i="4"/>
  <c r="S579" i="4"/>
  <c r="S580" i="4"/>
  <c r="S581" i="4"/>
  <c r="S582" i="4"/>
  <c r="S583" i="4"/>
  <c r="S584" i="4"/>
  <c r="S585" i="4"/>
  <c r="S586" i="4"/>
  <c r="S587" i="4"/>
  <c r="S588" i="4"/>
  <c r="S589" i="4"/>
  <c r="S590" i="4"/>
  <c r="S591" i="4"/>
  <c r="S592" i="4"/>
  <c r="S593" i="4"/>
  <c r="S594" i="4"/>
  <c r="S595" i="4"/>
  <c r="S596" i="4"/>
  <c r="S597" i="4"/>
  <c r="S598" i="4"/>
  <c r="S599" i="4"/>
  <c r="S600" i="4"/>
  <c r="S601" i="4"/>
  <c r="S602" i="4"/>
  <c r="S603" i="4"/>
  <c r="S604" i="4"/>
  <c r="S605" i="4"/>
  <c r="S606" i="4"/>
  <c r="S607" i="4"/>
  <c r="S608" i="4"/>
  <c r="S609" i="4"/>
  <c r="S610" i="4"/>
  <c r="S611" i="4"/>
  <c r="S612" i="4"/>
  <c r="S613" i="4"/>
  <c r="S614" i="4"/>
  <c r="S615" i="4"/>
  <c r="S616" i="4"/>
  <c r="S617" i="4"/>
  <c r="S618" i="4"/>
  <c r="S619" i="4"/>
  <c r="S620" i="4"/>
  <c r="S621" i="4"/>
  <c r="S622" i="4"/>
  <c r="S623" i="4"/>
  <c r="S624" i="4"/>
  <c r="S625" i="4"/>
  <c r="S626" i="4"/>
  <c r="S627" i="4"/>
  <c r="S628" i="4"/>
  <c r="S629" i="4"/>
  <c r="S630" i="4"/>
  <c r="S631" i="4"/>
  <c r="S632" i="4"/>
  <c r="S633" i="4"/>
  <c r="S634" i="4"/>
  <c r="S635" i="4"/>
  <c r="S636" i="4"/>
  <c r="S637" i="4"/>
  <c r="S638" i="4"/>
  <c r="S639" i="4"/>
  <c r="S640" i="4"/>
  <c r="S641" i="4"/>
  <c r="S642" i="4"/>
  <c r="S643" i="4"/>
  <c r="S644" i="4"/>
  <c r="S645" i="4"/>
  <c r="S646" i="4"/>
  <c r="S647" i="4"/>
  <c r="S648" i="4"/>
  <c r="S649" i="4"/>
  <c r="S650" i="4"/>
  <c r="S651" i="4"/>
  <c r="S652" i="4"/>
  <c r="S653" i="4"/>
  <c r="S654" i="4"/>
  <c r="S655" i="4"/>
  <c r="S656" i="4"/>
  <c r="S657" i="4"/>
  <c r="S658" i="4"/>
  <c r="S659" i="4"/>
  <c r="S660" i="4"/>
  <c r="S661" i="4"/>
  <c r="S662" i="4"/>
  <c r="S663" i="4"/>
  <c r="S664" i="4"/>
  <c r="S665" i="4"/>
  <c r="S666" i="4"/>
  <c r="S667" i="4"/>
  <c r="S668" i="4"/>
  <c r="S669" i="4"/>
  <c r="S670" i="4"/>
  <c r="S671" i="4"/>
  <c r="S672" i="4"/>
  <c r="S673" i="4"/>
  <c r="S674" i="4"/>
  <c r="S675" i="4"/>
  <c r="S676" i="4"/>
  <c r="S677" i="4"/>
  <c r="S678" i="4"/>
  <c r="S679" i="4"/>
  <c r="S680" i="4"/>
  <c r="S681" i="4"/>
  <c r="S682" i="4"/>
  <c r="S683" i="4"/>
  <c r="S684" i="4"/>
  <c r="S685" i="4"/>
  <c r="S686" i="4"/>
  <c r="S687" i="4"/>
  <c r="S688" i="4"/>
  <c r="S689" i="4"/>
  <c r="S690" i="4"/>
  <c r="S691" i="4"/>
  <c r="S692" i="4"/>
  <c r="S693" i="4"/>
  <c r="S694" i="4"/>
  <c r="S695" i="4"/>
  <c r="S696" i="4"/>
  <c r="S697" i="4"/>
  <c r="S698" i="4"/>
  <c r="S699" i="4"/>
  <c r="S700" i="4"/>
  <c r="S701" i="4"/>
  <c r="S702" i="4"/>
  <c r="S703" i="4"/>
  <c r="S704" i="4"/>
  <c r="S705" i="4"/>
  <c r="S706" i="4"/>
  <c r="S707" i="4"/>
  <c r="S708" i="4"/>
  <c r="S709" i="4"/>
  <c r="S710" i="4"/>
  <c r="S711" i="4"/>
  <c r="S712" i="4"/>
  <c r="S713" i="4"/>
  <c r="S714" i="4"/>
  <c r="S715" i="4"/>
  <c r="S716" i="4"/>
  <c r="S717" i="4"/>
  <c r="S718" i="4"/>
  <c r="S719" i="4"/>
  <c r="S720" i="4"/>
  <c r="S721" i="4"/>
  <c r="S722" i="4"/>
  <c r="S723" i="4"/>
  <c r="S724" i="4"/>
  <c r="S725" i="4"/>
  <c r="S726" i="4"/>
  <c r="S727" i="4"/>
  <c r="S728" i="4"/>
  <c r="S729" i="4"/>
  <c r="S730" i="4"/>
  <c r="S731" i="4"/>
  <c r="S732" i="4"/>
  <c r="S733" i="4"/>
  <c r="S734" i="4"/>
  <c r="S735" i="4"/>
  <c r="S736" i="4"/>
  <c r="S737" i="4"/>
  <c r="S738" i="4"/>
  <c r="S739" i="4"/>
  <c r="S740" i="4"/>
  <c r="S741" i="4"/>
  <c r="S742" i="4"/>
  <c r="S743" i="4"/>
  <c r="S744" i="4"/>
  <c r="S745" i="4"/>
  <c r="S746" i="4"/>
  <c r="S747" i="4"/>
  <c r="S748" i="4"/>
  <c r="S749" i="4"/>
  <c r="S750" i="4"/>
  <c r="S751" i="4"/>
  <c r="S752" i="4"/>
  <c r="S753" i="4"/>
  <c r="S754" i="4"/>
  <c r="S755" i="4"/>
  <c r="S756" i="4"/>
  <c r="S757" i="4"/>
  <c r="S758" i="4"/>
  <c r="S759" i="4"/>
  <c r="S760" i="4"/>
  <c r="S761" i="4"/>
  <c r="S762" i="4"/>
  <c r="S763" i="4"/>
  <c r="S764" i="4"/>
  <c r="S765" i="4"/>
  <c r="S766" i="4"/>
  <c r="S767" i="4"/>
  <c r="S768" i="4"/>
  <c r="S769" i="4"/>
  <c r="S770" i="4"/>
  <c r="S771" i="4"/>
  <c r="S772" i="4"/>
  <c r="S773" i="4"/>
  <c r="S774" i="4"/>
  <c r="S775" i="4"/>
  <c r="S776" i="4"/>
  <c r="S777" i="4"/>
  <c r="S778" i="4"/>
  <c r="S779" i="4"/>
  <c r="S780" i="4"/>
  <c r="S781" i="4"/>
  <c r="Z17" i="4"/>
  <c r="S783" i="4"/>
  <c r="S784" i="4"/>
  <c r="S785" i="4"/>
  <c r="S786" i="4"/>
  <c r="S787" i="4"/>
  <c r="S788" i="4"/>
  <c r="S789" i="4"/>
  <c r="S790" i="4"/>
  <c r="S791" i="4"/>
  <c r="S792" i="4"/>
  <c r="S793" i="4"/>
  <c r="S794" i="4"/>
  <c r="S795" i="4"/>
  <c r="S796" i="4"/>
  <c r="S797" i="4"/>
  <c r="S798" i="4"/>
  <c r="S799" i="4"/>
  <c r="S800" i="4"/>
  <c r="S801" i="4"/>
  <c r="S802" i="4"/>
  <c r="S803" i="4"/>
  <c r="S804" i="4"/>
  <c r="S805" i="4"/>
  <c r="S806" i="4"/>
  <c r="S807" i="4"/>
  <c r="S808" i="4"/>
  <c r="S809" i="4"/>
  <c r="S810" i="4"/>
  <c r="S811" i="4"/>
  <c r="S812" i="4"/>
  <c r="S813" i="4"/>
  <c r="S814" i="4"/>
  <c r="S815" i="4"/>
  <c r="S816" i="4"/>
  <c r="S817" i="4"/>
  <c r="S818" i="4"/>
  <c r="S819" i="4"/>
  <c r="S820" i="4"/>
  <c r="S821" i="4"/>
  <c r="S822" i="4"/>
  <c r="S823" i="4"/>
  <c r="S824" i="4"/>
  <c r="S825" i="4"/>
  <c r="S826" i="4"/>
  <c r="Z18" i="4"/>
  <c r="S828" i="4"/>
  <c r="S829" i="4"/>
  <c r="S830" i="4"/>
  <c r="S831" i="4"/>
  <c r="S832" i="4"/>
  <c r="S833" i="4"/>
  <c r="S834" i="4"/>
  <c r="S835" i="4"/>
  <c r="S836" i="4"/>
  <c r="S837" i="4"/>
  <c r="S838" i="4"/>
  <c r="S839" i="4"/>
  <c r="S840" i="4"/>
  <c r="S841" i="4"/>
  <c r="S842" i="4"/>
  <c r="S843" i="4"/>
  <c r="S844" i="4"/>
  <c r="S845" i="4"/>
  <c r="S846" i="4"/>
  <c r="S847" i="4"/>
  <c r="S848" i="4"/>
  <c r="S849" i="4"/>
  <c r="S850" i="4"/>
  <c r="S851" i="4"/>
  <c r="S852" i="4"/>
  <c r="S853" i="4"/>
  <c r="S854" i="4"/>
  <c r="S855" i="4"/>
  <c r="S856" i="4"/>
  <c r="S857" i="4"/>
  <c r="S858" i="4"/>
  <c r="S859" i="4"/>
  <c r="S860" i="4"/>
  <c r="S861" i="4"/>
  <c r="S862" i="4"/>
  <c r="S863" i="4"/>
  <c r="S864" i="4"/>
  <c r="S865" i="4"/>
  <c r="S866" i="4"/>
  <c r="S867" i="4"/>
  <c r="S868" i="4"/>
  <c r="S869" i="4"/>
  <c r="S870" i="4"/>
  <c r="S871" i="4"/>
  <c r="S872" i="4"/>
  <c r="S873" i="4"/>
  <c r="S874" i="4"/>
  <c r="S875" i="4"/>
  <c r="S876" i="4"/>
  <c r="S877" i="4"/>
  <c r="S878" i="4"/>
  <c r="S879" i="4"/>
  <c r="S880" i="4"/>
  <c r="S881" i="4"/>
  <c r="S882" i="4"/>
  <c r="S883" i="4"/>
  <c r="S884" i="4"/>
  <c r="S885" i="4"/>
  <c r="S886" i="4"/>
  <c r="S887" i="4"/>
  <c r="S888" i="4"/>
  <c r="S889" i="4"/>
  <c r="S890" i="4"/>
  <c r="S891" i="4"/>
  <c r="S892" i="4"/>
  <c r="S893" i="4"/>
  <c r="S894" i="4"/>
  <c r="S895" i="4"/>
  <c r="S896" i="4"/>
  <c r="S897" i="4"/>
  <c r="S898" i="4"/>
  <c r="S899" i="4"/>
  <c r="S900" i="4"/>
  <c r="S901" i="4"/>
  <c r="S902" i="4"/>
  <c r="S903" i="4"/>
  <c r="S904" i="4"/>
  <c r="S905" i="4"/>
  <c r="S906" i="4"/>
  <c r="S907" i="4"/>
  <c r="S908" i="4"/>
  <c r="S909" i="4"/>
  <c r="S910" i="4"/>
  <c r="S911" i="4"/>
  <c r="S912" i="4"/>
  <c r="S913" i="4"/>
  <c r="S914" i="4"/>
  <c r="S915" i="4"/>
  <c r="S916" i="4"/>
  <c r="S917" i="4"/>
  <c r="S918" i="4"/>
  <c r="S919" i="4"/>
  <c r="S920" i="4"/>
  <c r="S921" i="4"/>
  <c r="S922" i="4"/>
  <c r="S923" i="4"/>
  <c r="S924" i="4"/>
  <c r="S925" i="4"/>
  <c r="S926" i="4"/>
  <c r="S927" i="4"/>
  <c r="S928" i="4"/>
  <c r="S929" i="4"/>
  <c r="S930" i="4"/>
  <c r="S931" i="4"/>
  <c r="S932" i="4"/>
  <c r="S933" i="4"/>
  <c r="S934" i="4"/>
  <c r="S935" i="4"/>
  <c r="S936" i="4"/>
  <c r="S937" i="4"/>
  <c r="S938" i="4"/>
  <c r="S939" i="4"/>
  <c r="S940" i="4"/>
  <c r="S941" i="4"/>
  <c r="S942" i="4"/>
  <c r="S943" i="4"/>
  <c r="S944" i="4"/>
  <c r="S945" i="4"/>
  <c r="S946" i="4"/>
  <c r="S947" i="4"/>
  <c r="S948" i="4"/>
  <c r="S949" i="4"/>
  <c r="S950" i="4"/>
  <c r="S951" i="4"/>
  <c r="S952" i="4"/>
  <c r="S953" i="4"/>
  <c r="S954" i="4"/>
  <c r="S955" i="4"/>
  <c r="S956" i="4"/>
  <c r="S957" i="4"/>
  <c r="S958" i="4"/>
  <c r="S959" i="4"/>
  <c r="S960" i="4"/>
  <c r="S961" i="4"/>
  <c r="S962" i="4"/>
  <c r="S963" i="4"/>
  <c r="S964" i="4"/>
  <c r="S965" i="4"/>
  <c r="S966" i="4"/>
  <c r="S967" i="4"/>
  <c r="S968" i="4"/>
  <c r="S969" i="4"/>
  <c r="S970" i="4"/>
  <c r="S971" i="4"/>
  <c r="S972" i="4"/>
  <c r="S973" i="4"/>
  <c r="S974" i="4"/>
  <c r="S975" i="4"/>
  <c r="S976" i="4"/>
  <c r="S977" i="4"/>
  <c r="S978" i="4"/>
  <c r="S979" i="4"/>
  <c r="S980" i="4"/>
  <c r="S981" i="4"/>
  <c r="S982" i="4"/>
  <c r="S983" i="4"/>
  <c r="S984" i="4"/>
  <c r="S985" i="4"/>
  <c r="S986" i="4"/>
  <c r="S987" i="4"/>
  <c r="S988" i="4"/>
  <c r="S989" i="4"/>
  <c r="S990" i="4"/>
  <c r="S991" i="4"/>
  <c r="S992" i="4"/>
  <c r="S993" i="4"/>
  <c r="S994" i="4"/>
  <c r="S995" i="4"/>
  <c r="S996" i="4"/>
  <c r="S997" i="4"/>
  <c r="S998" i="4"/>
  <c r="S999" i="4"/>
  <c r="S1000" i="4"/>
  <c r="S1001" i="4"/>
  <c r="S1002" i="4"/>
  <c r="S1003" i="4"/>
  <c r="S1004" i="4"/>
  <c r="S1005" i="4"/>
  <c r="S1006" i="4"/>
  <c r="S1007" i="4"/>
  <c r="S1008" i="4"/>
  <c r="S1009" i="4"/>
  <c r="S1010" i="4"/>
  <c r="S1011" i="4"/>
  <c r="S1012" i="4"/>
  <c r="S1013" i="4"/>
  <c r="S1014" i="4"/>
  <c r="S1015" i="4"/>
  <c r="S1016" i="4"/>
  <c r="S1017" i="4"/>
  <c r="S1018" i="4"/>
  <c r="S1019" i="4"/>
  <c r="S1020" i="4"/>
  <c r="S1021" i="4"/>
  <c r="S1022" i="4"/>
  <c r="S1023" i="4"/>
  <c r="S1024" i="4"/>
  <c r="S1025" i="4"/>
  <c r="S1026" i="4"/>
  <c r="S1027" i="4"/>
  <c r="S1028" i="4"/>
  <c r="S1029" i="4"/>
  <c r="S1030" i="4"/>
  <c r="S1031" i="4"/>
  <c r="S1032" i="4"/>
  <c r="S1033" i="4"/>
  <c r="S1034" i="4"/>
  <c r="S1035" i="4"/>
  <c r="S1036" i="4"/>
  <c r="S1037" i="4"/>
  <c r="S1038" i="4"/>
  <c r="S1039" i="4"/>
  <c r="S1040" i="4"/>
  <c r="S1041" i="4"/>
  <c r="S1042" i="4"/>
  <c r="S1043" i="4"/>
  <c r="S1044" i="4"/>
  <c r="S1045" i="4"/>
  <c r="S1046" i="4"/>
  <c r="S1047" i="4"/>
  <c r="S1048" i="4"/>
  <c r="S1049" i="4"/>
  <c r="S1050" i="4"/>
  <c r="S1051" i="4"/>
  <c r="S1052" i="4"/>
  <c r="S1053" i="4"/>
  <c r="S1054" i="4"/>
  <c r="S1055" i="4"/>
  <c r="S1056" i="4"/>
  <c r="S1057" i="4"/>
  <c r="S1058" i="4"/>
  <c r="S1059" i="4"/>
  <c r="S1060" i="4"/>
  <c r="S1061" i="4"/>
  <c r="S1062" i="4"/>
  <c r="S1063" i="4"/>
  <c r="S1064" i="4"/>
  <c r="S1065" i="4"/>
  <c r="S1066" i="4"/>
  <c r="S1067" i="4"/>
  <c r="S1068" i="4"/>
  <c r="S1069" i="4"/>
  <c r="S1070" i="4"/>
  <c r="S1071" i="4"/>
  <c r="S1072" i="4"/>
  <c r="S1073" i="4"/>
  <c r="S1074" i="4"/>
  <c r="S1075" i="4"/>
  <c r="S1076" i="4"/>
  <c r="S1077" i="4"/>
  <c r="S1078" i="4"/>
  <c r="S1079" i="4"/>
  <c r="S1080" i="4"/>
  <c r="S1081" i="4"/>
  <c r="S1082" i="4"/>
  <c r="S1083" i="4"/>
  <c r="S1084" i="4"/>
  <c r="S1085" i="4"/>
  <c r="S1086" i="4"/>
  <c r="S1087" i="4"/>
  <c r="S1088" i="4"/>
  <c r="S1089" i="4"/>
  <c r="S1090" i="4"/>
  <c r="S1091" i="4"/>
  <c r="S1092" i="4"/>
  <c r="S1093" i="4"/>
  <c r="S1094" i="4"/>
  <c r="S1095" i="4"/>
  <c r="S1096" i="4"/>
  <c r="S1097" i="4"/>
  <c r="S1098" i="4"/>
  <c r="S1099" i="4"/>
  <c r="S1100" i="4"/>
  <c r="S1101" i="4"/>
  <c r="S1102" i="4"/>
  <c r="S1103" i="4"/>
  <c r="S1104" i="4"/>
  <c r="S1105" i="4"/>
  <c r="S1106" i="4"/>
  <c r="S1107" i="4"/>
  <c r="S1108" i="4"/>
  <c r="S1109" i="4"/>
  <c r="S1110" i="4"/>
  <c r="S1111" i="4"/>
  <c r="S1112" i="4"/>
  <c r="S1113" i="4"/>
  <c r="S1114" i="4"/>
  <c r="S1115" i="4"/>
  <c r="S1116" i="4"/>
  <c r="S1117" i="4"/>
  <c r="S1118" i="4"/>
  <c r="S1119" i="4"/>
  <c r="S1120" i="4"/>
  <c r="S1121" i="4"/>
  <c r="S1122" i="4"/>
  <c r="S1123" i="4"/>
  <c r="S1124" i="4"/>
  <c r="S1125" i="4"/>
  <c r="S1126" i="4"/>
  <c r="S1127" i="4"/>
  <c r="S1128" i="4"/>
  <c r="S1129" i="4"/>
  <c r="S1130" i="4"/>
  <c r="S1131" i="4"/>
  <c r="S1132" i="4"/>
  <c r="S1133" i="4"/>
  <c r="S1134" i="4"/>
  <c r="S1135" i="4"/>
  <c r="S1136" i="4"/>
  <c r="S1137" i="4"/>
  <c r="S1138" i="4"/>
  <c r="S1139" i="4"/>
  <c r="S1140" i="4"/>
  <c r="S1141" i="4"/>
  <c r="S1142" i="4"/>
  <c r="S1143" i="4"/>
  <c r="S1144" i="4"/>
  <c r="S1145" i="4"/>
  <c r="S1146" i="4"/>
  <c r="S1147" i="4"/>
  <c r="S1148" i="4"/>
  <c r="S1149" i="4"/>
  <c r="S1150" i="4"/>
  <c r="S1151" i="4"/>
  <c r="S1152" i="4"/>
  <c r="S1153" i="4"/>
  <c r="S1154" i="4"/>
  <c r="S1155" i="4"/>
  <c r="S1156" i="4"/>
  <c r="S1157" i="4"/>
  <c r="S1158" i="4"/>
  <c r="S1159" i="4"/>
  <c r="S1160" i="4"/>
  <c r="S1161" i="4"/>
  <c r="S1162" i="4"/>
  <c r="S1163" i="4"/>
  <c r="S1164" i="4"/>
  <c r="S1165" i="4"/>
  <c r="S1166" i="4"/>
  <c r="S1167" i="4"/>
  <c r="S1168" i="4"/>
  <c r="S1169" i="4"/>
  <c r="S1170" i="4"/>
  <c r="S1171" i="4"/>
  <c r="S1172" i="4"/>
  <c r="S1173" i="4"/>
  <c r="S1174" i="4"/>
  <c r="S1175" i="4"/>
  <c r="S1176" i="4"/>
  <c r="S1177" i="4"/>
  <c r="S1178" i="4"/>
  <c r="S1179" i="4"/>
  <c r="S1180" i="4"/>
  <c r="S1181" i="4"/>
  <c r="S1182" i="4"/>
  <c r="S1183" i="4"/>
  <c r="S1184" i="4"/>
  <c r="S1185" i="4"/>
  <c r="S1186" i="4"/>
  <c r="S1187" i="4"/>
  <c r="S1188" i="4"/>
  <c r="S1189" i="4"/>
  <c r="S1190" i="4"/>
  <c r="S1191" i="4"/>
  <c r="S1192" i="4"/>
  <c r="S1193" i="4"/>
  <c r="S1194" i="4"/>
  <c r="S1195" i="4"/>
  <c r="S1196" i="4"/>
  <c r="S1197" i="4"/>
  <c r="S1198" i="4"/>
  <c r="S1199" i="4"/>
  <c r="S1200" i="4"/>
  <c r="S1201" i="4"/>
  <c r="S1202" i="4"/>
  <c r="S1203" i="4"/>
  <c r="S1204" i="4"/>
  <c r="S1205" i="4"/>
  <c r="S1206" i="4"/>
  <c r="S1207" i="4"/>
  <c r="S1208" i="4"/>
  <c r="S1209" i="4"/>
  <c r="S1210" i="4"/>
  <c r="S1211" i="4"/>
  <c r="S1212" i="4"/>
  <c r="S1213" i="4"/>
  <c r="S1214" i="4"/>
  <c r="S1215" i="4"/>
  <c r="S1216" i="4"/>
  <c r="S1217" i="4"/>
  <c r="S1218" i="4"/>
  <c r="S1219" i="4"/>
  <c r="S1220" i="4"/>
  <c r="S1221" i="4"/>
  <c r="S1222" i="4"/>
  <c r="S1223" i="4"/>
  <c r="S1224" i="4"/>
  <c r="S1225" i="4"/>
  <c r="S1226" i="4"/>
  <c r="S1227" i="4"/>
  <c r="S1228" i="4"/>
  <c r="S1229" i="4"/>
  <c r="S1230" i="4"/>
  <c r="S1231" i="4"/>
  <c r="S1232" i="4"/>
  <c r="S1233" i="4"/>
  <c r="S1234" i="4"/>
  <c r="S1235" i="4"/>
  <c r="S1236" i="4"/>
  <c r="S1237" i="4"/>
  <c r="S1238" i="4"/>
  <c r="S1239" i="4"/>
  <c r="S1240" i="4"/>
  <c r="S1241" i="4"/>
  <c r="S1242" i="4"/>
  <c r="S1243" i="4"/>
  <c r="S1244" i="4"/>
  <c r="S1245" i="4"/>
  <c r="S1246" i="4"/>
  <c r="S1247" i="4"/>
  <c r="S1248" i="4"/>
  <c r="S1249" i="4"/>
  <c r="S1250" i="4"/>
  <c r="S1251" i="4"/>
  <c r="S1252" i="4"/>
  <c r="S1253" i="4"/>
  <c r="S1254" i="4"/>
  <c r="S1255" i="4"/>
  <c r="S1256" i="4"/>
  <c r="S1257" i="4"/>
  <c r="S1258" i="4"/>
  <c r="S1259" i="4"/>
  <c r="S1260" i="4"/>
  <c r="S1261" i="4"/>
  <c r="S1262" i="4"/>
  <c r="S1263" i="4"/>
  <c r="S1264" i="4"/>
  <c r="S1265" i="4"/>
  <c r="S1266" i="4"/>
  <c r="S1267" i="4"/>
  <c r="S1268" i="4"/>
  <c r="S1269" i="4"/>
  <c r="S1270" i="4"/>
  <c r="S1271" i="4"/>
  <c r="S1272" i="4"/>
  <c r="S1273" i="4"/>
  <c r="S1274" i="4"/>
  <c r="S1275" i="4"/>
  <c r="S1276" i="4"/>
  <c r="S1277" i="4"/>
  <c r="S1278" i="4"/>
  <c r="S1279" i="4"/>
  <c r="S1280" i="4"/>
  <c r="S1281" i="4"/>
  <c r="S1282" i="4"/>
  <c r="S1283" i="4"/>
  <c r="S1284" i="4"/>
  <c r="S1285" i="4"/>
  <c r="S1286" i="4"/>
  <c r="S1287" i="4"/>
  <c r="S1288" i="4"/>
  <c r="S1289" i="4"/>
  <c r="S1290" i="4"/>
  <c r="S1291" i="4"/>
  <c r="S1292" i="4"/>
  <c r="S1293" i="4"/>
  <c r="S1294" i="4"/>
  <c r="S1295" i="4"/>
  <c r="S1296" i="4"/>
  <c r="S1297" i="4"/>
  <c r="S1298" i="4"/>
  <c r="S1299" i="4"/>
  <c r="S1300" i="4"/>
  <c r="S1301" i="4"/>
  <c r="S1302" i="4"/>
  <c r="S1303" i="4"/>
  <c r="S1304" i="4"/>
  <c r="S1305" i="4"/>
  <c r="S1306" i="4"/>
  <c r="S1307" i="4"/>
  <c r="S1308" i="4"/>
  <c r="S1309" i="4"/>
  <c r="S1310" i="4"/>
  <c r="S1311" i="4"/>
  <c r="S1312" i="4"/>
  <c r="S1313" i="4"/>
  <c r="S1314" i="4"/>
  <c r="S1315" i="4"/>
  <c r="S1316" i="4"/>
  <c r="S1317" i="4"/>
  <c r="S1318" i="4"/>
  <c r="S1319" i="4"/>
  <c r="S1320" i="4"/>
  <c r="S1321" i="4"/>
  <c r="S1322" i="4"/>
  <c r="S1323" i="4"/>
  <c r="S1324" i="4"/>
  <c r="S1325" i="4"/>
  <c r="S1326" i="4"/>
  <c r="S1327" i="4"/>
  <c r="S1328" i="4"/>
  <c r="S1329" i="4"/>
  <c r="S1330" i="4"/>
  <c r="S1331" i="4"/>
  <c r="S1332" i="4"/>
  <c r="S1333" i="4"/>
  <c r="S1334" i="4"/>
  <c r="S1335" i="4"/>
  <c r="S1336" i="4"/>
  <c r="S1337" i="4"/>
  <c r="S1338" i="4"/>
  <c r="S1339" i="4"/>
  <c r="S1340" i="4"/>
  <c r="S1341" i="4"/>
  <c r="S1342" i="4"/>
  <c r="S1343" i="4"/>
  <c r="S1344" i="4"/>
  <c r="S1345" i="4"/>
  <c r="S1346" i="4"/>
  <c r="S1347" i="4"/>
  <c r="S1348" i="4"/>
  <c r="S1349" i="4"/>
  <c r="S1350" i="4"/>
  <c r="S1351" i="4"/>
  <c r="S1352" i="4"/>
  <c r="S1353" i="4"/>
  <c r="S1354" i="4"/>
  <c r="S1355" i="4"/>
  <c r="S1356" i="4"/>
  <c r="S1357" i="4"/>
  <c r="S1358" i="4"/>
  <c r="S1359" i="4"/>
  <c r="S1360" i="4"/>
  <c r="S1361" i="4"/>
  <c r="S1362" i="4"/>
  <c r="S1363" i="4"/>
  <c r="S1364" i="4"/>
  <c r="S1365" i="4"/>
  <c r="S1366" i="4"/>
  <c r="S1367" i="4"/>
  <c r="S1368" i="4"/>
  <c r="S1369" i="4"/>
  <c r="S1370" i="4"/>
  <c r="S1371" i="4"/>
  <c r="S1372" i="4"/>
  <c r="S1373" i="4"/>
  <c r="S1374" i="4"/>
  <c r="S1375" i="4"/>
  <c r="S1376" i="4"/>
  <c r="S1377" i="4"/>
  <c r="S1378" i="4"/>
  <c r="S1379" i="4"/>
  <c r="S1380" i="4"/>
  <c r="S1381" i="4"/>
  <c r="S1382" i="4"/>
  <c r="S1383" i="4"/>
  <c r="S1384" i="4"/>
  <c r="S1385" i="4"/>
  <c r="S1386" i="4"/>
  <c r="S1387" i="4"/>
  <c r="S1388" i="4"/>
  <c r="S1389" i="4"/>
  <c r="S1390" i="4"/>
  <c r="S1391" i="4"/>
  <c r="S1392" i="4"/>
  <c r="S1393" i="4"/>
  <c r="S1394" i="4"/>
  <c r="S1395" i="4"/>
  <c r="S1396" i="4"/>
  <c r="S1397" i="4"/>
  <c r="S1398" i="4"/>
  <c r="S1399" i="4"/>
  <c r="S1400" i="4"/>
  <c r="S1401" i="4"/>
  <c r="S1402" i="4"/>
  <c r="S1403" i="4"/>
  <c r="S1404" i="4"/>
  <c r="S1405" i="4"/>
  <c r="S1406" i="4"/>
  <c r="S1407" i="4"/>
  <c r="S1408" i="4"/>
  <c r="S1409" i="4"/>
  <c r="S1410" i="4"/>
  <c r="S1411" i="4"/>
  <c r="S1412" i="4"/>
  <c r="S1413" i="4"/>
  <c r="S1414" i="4"/>
  <c r="S1415" i="4"/>
  <c r="S1416" i="4"/>
  <c r="S1417" i="4"/>
  <c r="S1418" i="4"/>
  <c r="S1419" i="4"/>
  <c r="S1420" i="4"/>
  <c r="S1421" i="4"/>
  <c r="S1422" i="4"/>
  <c r="S1423" i="4"/>
  <c r="S1424" i="4"/>
  <c r="S1425" i="4"/>
  <c r="S1426" i="4"/>
  <c r="S1427" i="4"/>
  <c r="S1428" i="4"/>
  <c r="S1429" i="4"/>
  <c r="S1430" i="4"/>
  <c r="S1431" i="4"/>
  <c r="S1432" i="4"/>
  <c r="S1433" i="4"/>
  <c r="S1434" i="4"/>
  <c r="S1435" i="4"/>
  <c r="S1436" i="4"/>
  <c r="S1437" i="4"/>
  <c r="S1438" i="4"/>
  <c r="S1439" i="4"/>
  <c r="S1440" i="4"/>
  <c r="S1441" i="4"/>
  <c r="S1442" i="4"/>
  <c r="S1443" i="4"/>
  <c r="S1444" i="4"/>
  <c r="S1445" i="4"/>
  <c r="S1446" i="4"/>
  <c r="S1447" i="4"/>
  <c r="S1448" i="4"/>
  <c r="S1449" i="4"/>
  <c r="S1450" i="4"/>
  <c r="S1451" i="4"/>
  <c r="S1452" i="4"/>
  <c r="S1453" i="4"/>
  <c r="S1454" i="4"/>
  <c r="S1455" i="4"/>
  <c r="S1456" i="4"/>
  <c r="S1457" i="4"/>
  <c r="S1458" i="4"/>
  <c r="S1459" i="4"/>
  <c r="S1460" i="4"/>
  <c r="S1461" i="4"/>
  <c r="S1462" i="4"/>
  <c r="S1463" i="4"/>
  <c r="S1464" i="4"/>
  <c r="S1465" i="4"/>
  <c r="S1466" i="4"/>
  <c r="S1467" i="4"/>
  <c r="S1468" i="4"/>
  <c r="S1469" i="4"/>
  <c r="S1470" i="4"/>
  <c r="S1471" i="4"/>
  <c r="S1472" i="4"/>
  <c r="S1473" i="4"/>
  <c r="S1474" i="4"/>
  <c r="S1475" i="4"/>
  <c r="S1476" i="4"/>
  <c r="S1477" i="4"/>
  <c r="S1478" i="4"/>
  <c r="S1479" i="4"/>
  <c r="S1480" i="4"/>
  <c r="S1481" i="4"/>
  <c r="S1482" i="4"/>
  <c r="S1483" i="4"/>
  <c r="S1484" i="4"/>
  <c r="S1485" i="4"/>
  <c r="S1486" i="4"/>
  <c r="S1487" i="4"/>
  <c r="S1488" i="4"/>
  <c r="S1489" i="4"/>
  <c r="S1490" i="4"/>
  <c r="S1491" i="4"/>
  <c r="S1492" i="4"/>
  <c r="S1493" i="4"/>
  <c r="S1494" i="4"/>
  <c r="S1495" i="4"/>
  <c r="S1496" i="4"/>
  <c r="S1497" i="4"/>
  <c r="S1498" i="4"/>
  <c r="S1499" i="4"/>
  <c r="S1500" i="4"/>
  <c r="S1501" i="4"/>
  <c r="S1502" i="4"/>
  <c r="S1503" i="4"/>
  <c r="S1504" i="4"/>
  <c r="S1505" i="4"/>
  <c r="S1506" i="4"/>
  <c r="S1507" i="4"/>
  <c r="S1508" i="4"/>
  <c r="S1509" i="4"/>
  <c r="S1510" i="4"/>
  <c r="S1511" i="4"/>
  <c r="S1512" i="4"/>
  <c r="S1513" i="4"/>
  <c r="S1514" i="4"/>
  <c r="S1515" i="4"/>
  <c r="S1516" i="4"/>
  <c r="S1517" i="4"/>
  <c r="S1518" i="4"/>
  <c r="S1519" i="4"/>
  <c r="S1520" i="4"/>
  <c r="S1521" i="4"/>
  <c r="S1522" i="4"/>
  <c r="S1523" i="4"/>
  <c r="S1524" i="4"/>
  <c r="S1525" i="4"/>
  <c r="S1526" i="4"/>
  <c r="S1527" i="4"/>
  <c r="S1528" i="4"/>
  <c r="S1529" i="4"/>
  <c r="S1530" i="4"/>
  <c r="S1531" i="4"/>
  <c r="S1532" i="4"/>
  <c r="S1533" i="4"/>
  <c r="S1534" i="4"/>
  <c r="S1535" i="4"/>
  <c r="S1536" i="4"/>
  <c r="S1537" i="4"/>
  <c r="S1538" i="4"/>
  <c r="S1539" i="4"/>
  <c r="S1540" i="4"/>
  <c r="S1541" i="4"/>
  <c r="S1542" i="4"/>
  <c r="S1543" i="4"/>
  <c r="S1544" i="4"/>
  <c r="S1545" i="4"/>
  <c r="S1546" i="4"/>
  <c r="S1547" i="4"/>
  <c r="S1548" i="4"/>
  <c r="S1549" i="4"/>
  <c r="S1550" i="4"/>
  <c r="S1551" i="4"/>
  <c r="S1552" i="4"/>
  <c r="S1553" i="4"/>
  <c r="S1554" i="4"/>
  <c r="S1555" i="4"/>
  <c r="S1556" i="4"/>
  <c r="S1557" i="4"/>
  <c r="S1558" i="4"/>
  <c r="S1559" i="4"/>
  <c r="S1560" i="4"/>
  <c r="S1561" i="4"/>
  <c r="S1562" i="4"/>
  <c r="S1563" i="4"/>
  <c r="S1564" i="4"/>
  <c r="S1565" i="4"/>
  <c r="S1566" i="4"/>
  <c r="S1567" i="4"/>
  <c r="S1568" i="4"/>
  <c r="S1569" i="4"/>
  <c r="S1570" i="4"/>
  <c r="S1571" i="4"/>
  <c r="S1572" i="4"/>
  <c r="S1573" i="4"/>
  <c r="S1574" i="4"/>
  <c r="S1575" i="4"/>
  <c r="S1576" i="4"/>
  <c r="S1577" i="4"/>
  <c r="S1578" i="4"/>
  <c r="S1579" i="4"/>
  <c r="S1580" i="4"/>
  <c r="S1581" i="4"/>
  <c r="S1582" i="4"/>
  <c r="S1583" i="4"/>
  <c r="S1584" i="4"/>
  <c r="S1585" i="4"/>
  <c r="S1586" i="4"/>
  <c r="S1587" i="4"/>
  <c r="S1588" i="4"/>
  <c r="S1589" i="4"/>
  <c r="S1590" i="4"/>
  <c r="S1591" i="4"/>
  <c r="S1592" i="4"/>
  <c r="S1593" i="4"/>
  <c r="S1594" i="4"/>
  <c r="S1595" i="4"/>
  <c r="S1596" i="4"/>
  <c r="S1597" i="4"/>
  <c r="S1598" i="4"/>
  <c r="S1599" i="4"/>
  <c r="S1600" i="4"/>
  <c r="S1601" i="4"/>
  <c r="S1602" i="4"/>
  <c r="S1603" i="4"/>
  <c r="S1604" i="4"/>
  <c r="S1605" i="4"/>
  <c r="S1606" i="4"/>
  <c r="S1607" i="4"/>
  <c r="S1608" i="4"/>
  <c r="S1609" i="4"/>
  <c r="S1610" i="4"/>
  <c r="S1611" i="4"/>
  <c r="S1612" i="4"/>
  <c r="S1613" i="4"/>
  <c r="S1614" i="4"/>
  <c r="S1615" i="4"/>
  <c r="S1616" i="4"/>
  <c r="S1617" i="4"/>
  <c r="S1618" i="4"/>
  <c r="S1619" i="4"/>
  <c r="S1620" i="4"/>
  <c r="S1621" i="4"/>
  <c r="S1622" i="4"/>
  <c r="S1623" i="4"/>
  <c r="S1624" i="4"/>
  <c r="S1625" i="4"/>
  <c r="S1626" i="4"/>
  <c r="S1627" i="4"/>
  <c r="S1628" i="4"/>
  <c r="S1629" i="4"/>
  <c r="S1630" i="4"/>
  <c r="S1631" i="4"/>
  <c r="S1632" i="4"/>
  <c r="S1633" i="4"/>
  <c r="S1634" i="4"/>
  <c r="S1635" i="4"/>
  <c r="S1636" i="4"/>
  <c r="S1637" i="4"/>
  <c r="S1638" i="4"/>
  <c r="S1639" i="4"/>
  <c r="S1640" i="4"/>
  <c r="S1641" i="4"/>
  <c r="S1642" i="4"/>
  <c r="S1643" i="4"/>
  <c r="S1644" i="4"/>
  <c r="S1645" i="4"/>
  <c r="S1646" i="4"/>
  <c r="S1647" i="4"/>
  <c r="S1648" i="4"/>
  <c r="S1649" i="4"/>
  <c r="S1650" i="4"/>
  <c r="S1651" i="4"/>
  <c r="S1652" i="4"/>
  <c r="S1653" i="4"/>
  <c r="S1654" i="4"/>
  <c r="S1655" i="4"/>
  <c r="S1656" i="4"/>
  <c r="S1657" i="4"/>
  <c r="S1658" i="4"/>
  <c r="S1659" i="4"/>
  <c r="S1660" i="4"/>
  <c r="S1661" i="4"/>
  <c r="S1662" i="4"/>
  <c r="S1663" i="4"/>
  <c r="S1664" i="4"/>
  <c r="S1665" i="4"/>
  <c r="S1666" i="4"/>
  <c r="S1667" i="4"/>
  <c r="S1668" i="4"/>
  <c r="S1669" i="4"/>
  <c r="S1670" i="4"/>
  <c r="S1671" i="4"/>
  <c r="S1672" i="4"/>
  <c r="S1673" i="4"/>
  <c r="S1674" i="4"/>
  <c r="S1675" i="4"/>
  <c r="S1676" i="4"/>
  <c r="S1677" i="4"/>
  <c r="S1678" i="4"/>
  <c r="S1679" i="4"/>
  <c r="S1680" i="4"/>
  <c r="S1681" i="4"/>
  <c r="S1682" i="4"/>
  <c r="S1683" i="4"/>
  <c r="S1684" i="4"/>
  <c r="S1685" i="4"/>
  <c r="S1686" i="4"/>
  <c r="S1687" i="4"/>
  <c r="S1688" i="4"/>
  <c r="S1689" i="4"/>
  <c r="S1690" i="4"/>
  <c r="S1691" i="4"/>
  <c r="S1692" i="4"/>
  <c r="S1693" i="4"/>
  <c r="S1694" i="4"/>
  <c r="S1695" i="4"/>
  <c r="S1696" i="4"/>
  <c r="S1697" i="4"/>
  <c r="S1698" i="4"/>
  <c r="S1699" i="4"/>
  <c r="S1700" i="4"/>
  <c r="S1701" i="4"/>
  <c r="S1702" i="4"/>
  <c r="S1703" i="4"/>
  <c r="S1704" i="4"/>
  <c r="S1705" i="4"/>
  <c r="S1706" i="4"/>
  <c r="S1707" i="4"/>
  <c r="S1708" i="4"/>
  <c r="S1709" i="4"/>
  <c r="S1710" i="4"/>
  <c r="S1711" i="4"/>
  <c r="S1712" i="4"/>
  <c r="S1713" i="4"/>
  <c r="S1714" i="4"/>
  <c r="S1715" i="4"/>
  <c r="S1716" i="4"/>
  <c r="S1717" i="4"/>
  <c r="S1718" i="4"/>
  <c r="S1719" i="4"/>
  <c r="S1720" i="4"/>
  <c r="S1721" i="4"/>
  <c r="S1722" i="4"/>
  <c r="S1723" i="4"/>
  <c r="S1724" i="4"/>
  <c r="S1725" i="4"/>
  <c r="S1726" i="4"/>
  <c r="S1727" i="4"/>
  <c r="S1728" i="4"/>
  <c r="S1729" i="4"/>
  <c r="S1730" i="4"/>
  <c r="S1731" i="4"/>
  <c r="S1732" i="4"/>
  <c r="S1733" i="4"/>
  <c r="S1734" i="4"/>
  <c r="S1735" i="4"/>
  <c r="S1736" i="4"/>
  <c r="S1737" i="4"/>
  <c r="S1738" i="4"/>
  <c r="S1739" i="4"/>
  <c r="S1740" i="4"/>
  <c r="S1741" i="4"/>
  <c r="S1742" i="4"/>
  <c r="S1743" i="4"/>
  <c r="S1744" i="4"/>
  <c r="S1745" i="4"/>
  <c r="S1746" i="4"/>
  <c r="S1747" i="4"/>
  <c r="S1748" i="4"/>
  <c r="S1749" i="4"/>
  <c r="S1750" i="4"/>
  <c r="S1751" i="4"/>
  <c r="S1752" i="4"/>
  <c r="S1753" i="4"/>
  <c r="S1754" i="4"/>
  <c r="S1755" i="4"/>
  <c r="S1756" i="4"/>
  <c r="S1757" i="4"/>
  <c r="S1758" i="4"/>
  <c r="S1759" i="4"/>
  <c r="S1760" i="4"/>
  <c r="S1761" i="4"/>
  <c r="S1762" i="4"/>
  <c r="S1763" i="4"/>
  <c r="S1764" i="4"/>
  <c r="S1765" i="4"/>
  <c r="S1766" i="4"/>
  <c r="S1767" i="4"/>
  <c r="S1768" i="4"/>
  <c r="S1769" i="4"/>
  <c r="S1770" i="4"/>
  <c r="S1771" i="4"/>
  <c r="S1772" i="4"/>
  <c r="S1773" i="4"/>
  <c r="S1774" i="4"/>
  <c r="S1775" i="4"/>
  <c r="S1776" i="4"/>
  <c r="S1777" i="4"/>
  <c r="S1778" i="4"/>
  <c r="S1779" i="4"/>
  <c r="S1780" i="4"/>
  <c r="S1781" i="4"/>
  <c r="S1782" i="4"/>
  <c r="S1783" i="4"/>
  <c r="S1784" i="4"/>
  <c r="S1785" i="4"/>
  <c r="S1786" i="4"/>
  <c r="S1787" i="4"/>
  <c r="S1788" i="4"/>
  <c r="S1789" i="4"/>
  <c r="S1790" i="4"/>
  <c r="S1791" i="4"/>
  <c r="S1792" i="4"/>
  <c r="S1793" i="4"/>
  <c r="S1794" i="4"/>
  <c r="S1795" i="4"/>
  <c r="S1796" i="4"/>
  <c r="S1797" i="4"/>
  <c r="S1798" i="4"/>
  <c r="S1799" i="4"/>
  <c r="S1800" i="4"/>
  <c r="S1801" i="4"/>
  <c r="S1802" i="4"/>
  <c r="S1803" i="4"/>
  <c r="S1804" i="4"/>
  <c r="S1805" i="4"/>
  <c r="S1806" i="4"/>
  <c r="S1807" i="4"/>
  <c r="S1808" i="4"/>
  <c r="S1809" i="4"/>
  <c r="S1810" i="4"/>
  <c r="S1811" i="4"/>
  <c r="S1812" i="4"/>
  <c r="S1813" i="4"/>
  <c r="S1814" i="4"/>
  <c r="S1815" i="4"/>
  <c r="S1816" i="4"/>
  <c r="S1817" i="4"/>
  <c r="S1818" i="4"/>
  <c r="S1819" i="4"/>
  <c r="S1820" i="4"/>
  <c r="S1821" i="4"/>
  <c r="S1822" i="4"/>
  <c r="S1823" i="4"/>
  <c r="S1824" i="4"/>
  <c r="S1825" i="4"/>
  <c r="S1826" i="4"/>
  <c r="S1827" i="4"/>
  <c r="S1828" i="4"/>
  <c r="S1829" i="4"/>
  <c r="S1830" i="4"/>
  <c r="S1831" i="4"/>
  <c r="S1832" i="4"/>
  <c r="S1833" i="4"/>
  <c r="S1834" i="4"/>
  <c r="S1835" i="4"/>
  <c r="S1836" i="4"/>
  <c r="S1837" i="4"/>
  <c r="S1838" i="4"/>
  <c r="S1839" i="4"/>
  <c r="S1840" i="4"/>
  <c r="S1841" i="4"/>
  <c r="S1842" i="4"/>
  <c r="S1843" i="4"/>
  <c r="S1844" i="4"/>
  <c r="S1845" i="4"/>
  <c r="S1846" i="4"/>
  <c r="S1847" i="4"/>
  <c r="S1848" i="4"/>
  <c r="S1849" i="4"/>
  <c r="S1850" i="4"/>
  <c r="S1851" i="4"/>
  <c r="S1852" i="4"/>
  <c r="S1853" i="4"/>
  <c r="S1854" i="4"/>
  <c r="S1855" i="4"/>
  <c r="S1856" i="4"/>
  <c r="S1857" i="4"/>
  <c r="S1858" i="4"/>
  <c r="S1859" i="4"/>
  <c r="S1860" i="4"/>
  <c r="S1861" i="4"/>
  <c r="S1862" i="4"/>
  <c r="S1863" i="4"/>
  <c r="S1864" i="4"/>
  <c r="S1865" i="4"/>
  <c r="S1866" i="4"/>
  <c r="S1867" i="4"/>
  <c r="S1868" i="4"/>
  <c r="S1869" i="4"/>
  <c r="S1870" i="4"/>
  <c r="S1871" i="4"/>
  <c r="S1872" i="4"/>
  <c r="S1873" i="4"/>
  <c r="S1874" i="4"/>
  <c r="S1875" i="4"/>
  <c r="S1876" i="4"/>
  <c r="S1877" i="4"/>
  <c r="S1878" i="4"/>
  <c r="S1879" i="4"/>
  <c r="S1880" i="4"/>
  <c r="S1881" i="4"/>
  <c r="S1882" i="4"/>
  <c r="S1883" i="4"/>
  <c r="S1884" i="4"/>
  <c r="S1885" i="4"/>
  <c r="S1886" i="4"/>
  <c r="S1887" i="4"/>
  <c r="S1888" i="4"/>
  <c r="S1889" i="4"/>
  <c r="S1890" i="4"/>
  <c r="S1891" i="4"/>
  <c r="S1892" i="4"/>
  <c r="S1893" i="4"/>
  <c r="S1894" i="4"/>
  <c r="S1895" i="4"/>
  <c r="S1896" i="4"/>
  <c r="S1897" i="4"/>
  <c r="S1898" i="4"/>
  <c r="S1899" i="4"/>
  <c r="S1900" i="4"/>
  <c r="S1901" i="4"/>
  <c r="S1902" i="4"/>
  <c r="S1903" i="4"/>
  <c r="S1904" i="4"/>
  <c r="S1905" i="4"/>
  <c r="S1906" i="4"/>
  <c r="S1907" i="4"/>
  <c r="S1908" i="4"/>
  <c r="S1909" i="4"/>
  <c r="S1910" i="4"/>
  <c r="S1911" i="4"/>
  <c r="S1912" i="4"/>
  <c r="S1913" i="4"/>
  <c r="S1914" i="4"/>
  <c r="S1915" i="4"/>
  <c r="S1916" i="4"/>
  <c r="S1917" i="4"/>
  <c r="S1918" i="4"/>
  <c r="S1919" i="4"/>
  <c r="S1920" i="4"/>
  <c r="S1921" i="4"/>
  <c r="S1922" i="4"/>
  <c r="S1923" i="4"/>
  <c r="S1924" i="4"/>
  <c r="S1925" i="4"/>
  <c r="S1926" i="4"/>
  <c r="S1927" i="4"/>
  <c r="S1928" i="4"/>
  <c r="S1929" i="4"/>
  <c r="S1930" i="4"/>
  <c r="S1931" i="4"/>
  <c r="S1932" i="4"/>
  <c r="S1933" i="4"/>
  <c r="S1934" i="4"/>
  <c r="S1935" i="4"/>
  <c r="S1936" i="4"/>
  <c r="S1937" i="4"/>
  <c r="S1938" i="4"/>
  <c r="S1939" i="4"/>
  <c r="S1940" i="4"/>
  <c r="S1941" i="4"/>
  <c r="S1942" i="4"/>
  <c r="S1943" i="4"/>
  <c r="S1944" i="4"/>
  <c r="S1945" i="4"/>
  <c r="S1946" i="4"/>
  <c r="S1947" i="4"/>
  <c r="S1948" i="4"/>
  <c r="S1949" i="4"/>
  <c r="S1950" i="4"/>
  <c r="S1951" i="4"/>
  <c r="S1952" i="4"/>
  <c r="S1953" i="4"/>
  <c r="S1954" i="4"/>
  <c r="S1955" i="4"/>
  <c r="S1956" i="4"/>
  <c r="S1957" i="4"/>
  <c r="S1958" i="4"/>
  <c r="S1959" i="4"/>
  <c r="S1960" i="4"/>
  <c r="S1961" i="4"/>
  <c r="S1962" i="4"/>
  <c r="S1963" i="4"/>
  <c r="S1964" i="4"/>
  <c r="S1965" i="4"/>
  <c r="S1966" i="4"/>
  <c r="S1967" i="4"/>
  <c r="S1968" i="4"/>
  <c r="S1969" i="4"/>
  <c r="S1970" i="4"/>
  <c r="S1971" i="4"/>
  <c r="S1972" i="4"/>
  <c r="S1973" i="4"/>
  <c r="S1974" i="4"/>
  <c r="S1975" i="4"/>
  <c r="S1976" i="4"/>
  <c r="S1977" i="4"/>
  <c r="S1978" i="4"/>
  <c r="S1979" i="4"/>
  <c r="S1980" i="4"/>
  <c r="S1981" i="4"/>
  <c r="S1982" i="4"/>
  <c r="S1983" i="4"/>
  <c r="S1984" i="4"/>
  <c r="S1985" i="4"/>
  <c r="S1986" i="4"/>
  <c r="S1987" i="4"/>
  <c r="S1988" i="4"/>
  <c r="S1989" i="4"/>
  <c r="S1990" i="4"/>
  <c r="S1991" i="4"/>
  <c r="S1992" i="4"/>
  <c r="S1993" i="4"/>
  <c r="S1994" i="4"/>
  <c r="S1995" i="4"/>
  <c r="S1996" i="4"/>
  <c r="S1997" i="4"/>
  <c r="S1998" i="4"/>
  <c r="S1999" i="4"/>
  <c r="S2000" i="4"/>
  <c r="S2001" i="4"/>
  <c r="S2002" i="4"/>
  <c r="S2003" i="4"/>
  <c r="S2004" i="4"/>
  <c r="S2005" i="4"/>
  <c r="S2006" i="4"/>
  <c r="S2007" i="4"/>
  <c r="S2008" i="4"/>
  <c r="S2009" i="4"/>
  <c r="S2010" i="4"/>
  <c r="S2011" i="4"/>
  <c r="S2012" i="4"/>
  <c r="S2013" i="4"/>
  <c r="S2014" i="4"/>
  <c r="S2015" i="4"/>
  <c r="S2016" i="4"/>
  <c r="S2017" i="4"/>
  <c r="S2018" i="4"/>
  <c r="S2019" i="4"/>
  <c r="S2020" i="4"/>
  <c r="S2021" i="4"/>
  <c r="S2022" i="4"/>
  <c r="S2023" i="4"/>
  <c r="S2024" i="4"/>
  <c r="S2025" i="4"/>
  <c r="S2026" i="4"/>
  <c r="S2027" i="4"/>
  <c r="S2028" i="4"/>
  <c r="S2029" i="4"/>
  <c r="S2030" i="4"/>
  <c r="S2031" i="4"/>
  <c r="S2032" i="4"/>
  <c r="S2033" i="4"/>
  <c r="S2034" i="4"/>
  <c r="S2035" i="4"/>
  <c r="S2036" i="4"/>
  <c r="S2037" i="4"/>
  <c r="S2038" i="4"/>
  <c r="S2039" i="4"/>
  <c r="S2040" i="4"/>
  <c r="S2041" i="4"/>
  <c r="S2042" i="4"/>
  <c r="S2043" i="4"/>
  <c r="S2044" i="4"/>
  <c r="S2045" i="4"/>
  <c r="S2046" i="4"/>
  <c r="S2047" i="4"/>
  <c r="S2048" i="4"/>
  <c r="S2049" i="4"/>
  <c r="S2050" i="4"/>
  <c r="S2051" i="4"/>
  <c r="S2052" i="4"/>
  <c r="S2053" i="4"/>
  <c r="S2054" i="4"/>
  <c r="S2055" i="4"/>
  <c r="S2056" i="4"/>
  <c r="S2057" i="4"/>
  <c r="S2058" i="4"/>
  <c r="S2059" i="4"/>
  <c r="S2060" i="4"/>
  <c r="S2061" i="4"/>
  <c r="S2062" i="4"/>
  <c r="S2063" i="4"/>
  <c r="S2064" i="4"/>
  <c r="S2065" i="4"/>
  <c r="S2066" i="4"/>
  <c r="S2067" i="4"/>
  <c r="S2068" i="4"/>
  <c r="S2069" i="4"/>
  <c r="S2070" i="4"/>
  <c r="S2071" i="4"/>
  <c r="S2072" i="4"/>
  <c r="S2073" i="4"/>
  <c r="S2074" i="4"/>
  <c r="S2075" i="4"/>
  <c r="S2076" i="4"/>
  <c r="S2077" i="4"/>
  <c r="S2078" i="4"/>
  <c r="S2079" i="4"/>
  <c r="S2080" i="4"/>
  <c r="S2081" i="4"/>
  <c r="S2082" i="4"/>
  <c r="S2083" i="4"/>
  <c r="S2084" i="4"/>
  <c r="S2085" i="4"/>
  <c r="S2086" i="4"/>
  <c r="S2087" i="4"/>
  <c r="S2088" i="4"/>
  <c r="S2089" i="4"/>
  <c r="S2090" i="4"/>
  <c r="S2091" i="4"/>
  <c r="S2092" i="4"/>
  <c r="S2093" i="4"/>
  <c r="S2094" i="4"/>
  <c r="S2095" i="4"/>
  <c r="S2096" i="4"/>
  <c r="S2097" i="4"/>
  <c r="S2098" i="4"/>
  <c r="S2099" i="4"/>
  <c r="S2100" i="4"/>
  <c r="S2101" i="4"/>
  <c r="S2102" i="4"/>
  <c r="S2103" i="4"/>
  <c r="S2104" i="4"/>
  <c r="S2105" i="4"/>
  <c r="S2106" i="4"/>
  <c r="S2107" i="4"/>
  <c r="S2108" i="4"/>
  <c r="S2109" i="4"/>
  <c r="S2110" i="4"/>
  <c r="S2111" i="4"/>
  <c r="S2112" i="4"/>
  <c r="S2113" i="4"/>
  <c r="S2114" i="4"/>
  <c r="S2115" i="4"/>
  <c r="S2116" i="4"/>
  <c r="S2117" i="4"/>
  <c r="S2118" i="4"/>
  <c r="S2119" i="4"/>
  <c r="S2120" i="4"/>
  <c r="S2121" i="4"/>
  <c r="S2122" i="4"/>
  <c r="S2123" i="4"/>
  <c r="S2124" i="4"/>
  <c r="S2125" i="4"/>
  <c r="S2126" i="4"/>
  <c r="S2127" i="4"/>
  <c r="S2128" i="4"/>
  <c r="S2129" i="4"/>
  <c r="S2130" i="4"/>
  <c r="S2131" i="4"/>
  <c r="S2132" i="4"/>
  <c r="S2133" i="4"/>
  <c r="S2134" i="4"/>
  <c r="S2135" i="4"/>
  <c r="S2136" i="4"/>
  <c r="S2137" i="4"/>
  <c r="S2138" i="4"/>
  <c r="S2139" i="4"/>
  <c r="S2140" i="4"/>
  <c r="S2141" i="4"/>
  <c r="S2142" i="4"/>
  <c r="S2143" i="4"/>
  <c r="S2144" i="4"/>
  <c r="S2145" i="4"/>
  <c r="S2146" i="4"/>
  <c r="S2147" i="4"/>
  <c r="S2148" i="4"/>
  <c r="S2149" i="4"/>
  <c r="S2150" i="4"/>
  <c r="S2151" i="4"/>
  <c r="S2152" i="4"/>
  <c r="S2153" i="4"/>
  <c r="S2154" i="4"/>
  <c r="S2155" i="4"/>
  <c r="S2156" i="4"/>
  <c r="S2157" i="4"/>
  <c r="S2158" i="4"/>
  <c r="S2159" i="4"/>
  <c r="S2160" i="4"/>
  <c r="S2161" i="4"/>
  <c r="S2162" i="4"/>
  <c r="S2163" i="4"/>
  <c r="S2164" i="4"/>
  <c r="S2165" i="4"/>
  <c r="S2166" i="4"/>
  <c r="S2167" i="4"/>
  <c r="S2168" i="4"/>
  <c r="S2169" i="4"/>
  <c r="S2170" i="4"/>
  <c r="S2171" i="4"/>
  <c r="S2172" i="4"/>
  <c r="S2173" i="4"/>
  <c r="S2174" i="4"/>
  <c r="S2175" i="4"/>
  <c r="S2176" i="4"/>
  <c r="S2177" i="4"/>
  <c r="S2178" i="4"/>
  <c r="S2179" i="4"/>
  <c r="S2180" i="4"/>
  <c r="S2181" i="4"/>
  <c r="S2182" i="4"/>
  <c r="S2183" i="4"/>
  <c r="S2184" i="4"/>
  <c r="S2185" i="4"/>
  <c r="S2186" i="4"/>
  <c r="S2187" i="4"/>
  <c r="S2188" i="4"/>
  <c r="S2189" i="4"/>
  <c r="S2190" i="4"/>
  <c r="S2191" i="4"/>
  <c r="S2192" i="4"/>
  <c r="S2193" i="4"/>
  <c r="S2194" i="4"/>
  <c r="S2195" i="4"/>
  <c r="S2196" i="4"/>
  <c r="S2197" i="4"/>
  <c r="S2198" i="4"/>
  <c r="S2199" i="4"/>
  <c r="S2200" i="4"/>
  <c r="S2201" i="4"/>
  <c r="S2202" i="4"/>
  <c r="S2203" i="4"/>
  <c r="S2204" i="4"/>
  <c r="S2205" i="4"/>
  <c r="S2206" i="4"/>
  <c r="S2207" i="4"/>
  <c r="S2208" i="4"/>
  <c r="S2209" i="4"/>
  <c r="S2210" i="4"/>
  <c r="S2211" i="4"/>
  <c r="S2212" i="4"/>
  <c r="S2213" i="4"/>
  <c r="S2214" i="4"/>
  <c r="S2215" i="4"/>
  <c r="S2216" i="4"/>
  <c r="S2217" i="4"/>
  <c r="S2218" i="4"/>
  <c r="S2219" i="4"/>
  <c r="S2220" i="4"/>
  <c r="S2221" i="4"/>
  <c r="S2222" i="4"/>
  <c r="S2223" i="4"/>
  <c r="S2224" i="4"/>
  <c r="S2225" i="4"/>
  <c r="S2226" i="4"/>
  <c r="S2227" i="4"/>
  <c r="S2228" i="4"/>
  <c r="S2229" i="4"/>
  <c r="S2230" i="4"/>
  <c r="S2231" i="4"/>
  <c r="S2232" i="4"/>
  <c r="S2233" i="4"/>
  <c r="S2234" i="4"/>
  <c r="S2235" i="4"/>
  <c r="S2236" i="4"/>
  <c r="S2237" i="4"/>
  <c r="S2238" i="4"/>
  <c r="S2239" i="4"/>
  <c r="S2240" i="4"/>
  <c r="S2241" i="4"/>
  <c r="S2242" i="4"/>
  <c r="S2243" i="4"/>
  <c r="S2244" i="4"/>
  <c r="S2245" i="4"/>
  <c r="S2246" i="4"/>
  <c r="S2247" i="4"/>
  <c r="S2248" i="4"/>
  <c r="S2249" i="4"/>
  <c r="S2250" i="4"/>
  <c r="S2251" i="4"/>
  <c r="S2252" i="4"/>
  <c r="S2253" i="4"/>
  <c r="S2254" i="4"/>
  <c r="S2255" i="4"/>
  <c r="S2256" i="4"/>
  <c r="S2257" i="4"/>
  <c r="S2258" i="4"/>
  <c r="S2259" i="4"/>
  <c r="S2260" i="4"/>
  <c r="S2261" i="4"/>
  <c r="S2262" i="4"/>
  <c r="S2263" i="4"/>
  <c r="S2264" i="4"/>
  <c r="S2265" i="4"/>
  <c r="S2266" i="4"/>
  <c r="S2267" i="4"/>
  <c r="S2268" i="4"/>
  <c r="S2269" i="4"/>
  <c r="S2270" i="4"/>
  <c r="S2271" i="4"/>
  <c r="S2272" i="4"/>
  <c r="S2273" i="4"/>
  <c r="S2274" i="4"/>
  <c r="S2275" i="4"/>
  <c r="S2276" i="4"/>
  <c r="S2277" i="4"/>
  <c r="S2278" i="4"/>
  <c r="S2279" i="4"/>
  <c r="S2280" i="4"/>
  <c r="S2281" i="4"/>
  <c r="S2282" i="4"/>
  <c r="S2283" i="4"/>
  <c r="S2284" i="4"/>
  <c r="S2285" i="4"/>
  <c r="S2286" i="4"/>
  <c r="S2287" i="4"/>
  <c r="S2288" i="4"/>
  <c r="S2289" i="4"/>
  <c r="S2290" i="4"/>
  <c r="S2291" i="4"/>
  <c r="S2292" i="4"/>
  <c r="S2293" i="4"/>
  <c r="S2294" i="4"/>
  <c r="S2295" i="4"/>
  <c r="S2296" i="4"/>
  <c r="S2297" i="4"/>
  <c r="S2298" i="4"/>
  <c r="S2299" i="4"/>
  <c r="S2300" i="4"/>
  <c r="S2301" i="4"/>
  <c r="S2302" i="4"/>
  <c r="S2303" i="4"/>
  <c r="S2304" i="4"/>
  <c r="S2305" i="4"/>
  <c r="S2306" i="4"/>
  <c r="S2307" i="4"/>
  <c r="S2308" i="4"/>
  <c r="S2309" i="4"/>
  <c r="S2310" i="4"/>
  <c r="S2311" i="4"/>
  <c r="S2312" i="4"/>
  <c r="S2313" i="4"/>
  <c r="S2314" i="4"/>
  <c r="S2315" i="4"/>
  <c r="S2316" i="4"/>
  <c r="S2317" i="4"/>
  <c r="S2318" i="4"/>
  <c r="S2319" i="4"/>
  <c r="S2320" i="4"/>
  <c r="S2321" i="4"/>
  <c r="S2322" i="4"/>
  <c r="S2323" i="4"/>
  <c r="S2324" i="4"/>
  <c r="S2325" i="4"/>
  <c r="S2326" i="4"/>
  <c r="S2327" i="4"/>
  <c r="S2328" i="4"/>
  <c r="S2329" i="4"/>
  <c r="S2330" i="4"/>
  <c r="S2331" i="4"/>
  <c r="S2332" i="4"/>
  <c r="S2333" i="4"/>
  <c r="S2334" i="4"/>
  <c r="S2335" i="4"/>
  <c r="S2336" i="4"/>
  <c r="S2337" i="4"/>
  <c r="S2338" i="4"/>
  <c r="S2339" i="4"/>
  <c r="S2340" i="4"/>
  <c r="S2341" i="4"/>
  <c r="S2342" i="4"/>
  <c r="S2343" i="4"/>
  <c r="S2344" i="4"/>
  <c r="S2345" i="4"/>
  <c r="S2346" i="4"/>
  <c r="S2347" i="4"/>
  <c r="S2348" i="4"/>
  <c r="S2349" i="4"/>
  <c r="S2350" i="4"/>
  <c r="S2351" i="4"/>
  <c r="S2352" i="4"/>
  <c r="S2353" i="4"/>
  <c r="S2354" i="4"/>
  <c r="S2355" i="4"/>
  <c r="S2356" i="4"/>
  <c r="S2357" i="4"/>
  <c r="S2358" i="4"/>
  <c r="S2359" i="4"/>
  <c r="S2360" i="4"/>
  <c r="S2361" i="4"/>
  <c r="S2362" i="4"/>
  <c r="S2363" i="4"/>
  <c r="S2364" i="4"/>
  <c r="S2365" i="4"/>
  <c r="S2366" i="4"/>
  <c r="S2367" i="4"/>
  <c r="S2368" i="4"/>
  <c r="S2369" i="4"/>
  <c r="S2370" i="4"/>
  <c r="S2371" i="4"/>
  <c r="S2372" i="4"/>
  <c r="S2373" i="4"/>
  <c r="S2374" i="4"/>
  <c r="S2375" i="4"/>
  <c r="S2376" i="4"/>
  <c r="S2377" i="4"/>
  <c r="S2378" i="4"/>
  <c r="S2379" i="4"/>
  <c r="S2380" i="4"/>
  <c r="S2381" i="4"/>
  <c r="S2382" i="4"/>
  <c r="S2383" i="4"/>
  <c r="S2384" i="4"/>
  <c r="S2385" i="4"/>
  <c r="S2386" i="4"/>
  <c r="S2387" i="4"/>
  <c r="S2388" i="4"/>
  <c r="S2389" i="4"/>
  <c r="S2390" i="4"/>
  <c r="S2391" i="4"/>
  <c r="S2392" i="4"/>
  <c r="S2393" i="4"/>
  <c r="S2394" i="4"/>
  <c r="S2395" i="4"/>
  <c r="S2396" i="4"/>
  <c r="S2397" i="4"/>
  <c r="S2398" i="4"/>
  <c r="S2399" i="4"/>
  <c r="S2400" i="4"/>
  <c r="S2401" i="4"/>
  <c r="S2402" i="4"/>
  <c r="S2403" i="4"/>
  <c r="S2404" i="4"/>
  <c r="S2405" i="4"/>
  <c r="S2406" i="4"/>
  <c r="S2407" i="4"/>
  <c r="S2408" i="4"/>
  <c r="S2409" i="4"/>
  <c r="S2410" i="4"/>
  <c r="S2411" i="4"/>
  <c r="S2412" i="4"/>
  <c r="S2413" i="4"/>
  <c r="S2414" i="4"/>
  <c r="S2415" i="4"/>
  <c r="S2416" i="4"/>
  <c r="S2417" i="4"/>
  <c r="S2418" i="4"/>
  <c r="S2419" i="4"/>
  <c r="S2420" i="4"/>
  <c r="S2421" i="4"/>
  <c r="S2422" i="4"/>
  <c r="S2423" i="4"/>
  <c r="S2424" i="4"/>
  <c r="S2425" i="4"/>
  <c r="S2426" i="4"/>
  <c r="S2427" i="4"/>
  <c r="S2428" i="4"/>
  <c r="S2429" i="4"/>
  <c r="S2430" i="4"/>
  <c r="S2431" i="4"/>
  <c r="S2432" i="4"/>
  <c r="S2433" i="4"/>
  <c r="S2434" i="4"/>
  <c r="S2435" i="4"/>
  <c r="S2436" i="4"/>
  <c r="S2437" i="4"/>
  <c r="S2438" i="4"/>
  <c r="S2439" i="4"/>
  <c r="S2440" i="4"/>
  <c r="S2441" i="4"/>
  <c r="S2442" i="4"/>
  <c r="S2443" i="4"/>
  <c r="S2444" i="4"/>
  <c r="S2445" i="4"/>
  <c r="S2446" i="4"/>
  <c r="S2447" i="4"/>
  <c r="S2448" i="4"/>
  <c r="S2449" i="4"/>
  <c r="S2450" i="4"/>
  <c r="S2451" i="4"/>
  <c r="S2452" i="4"/>
  <c r="S2453" i="4"/>
  <c r="S2454" i="4"/>
  <c r="S2455" i="4"/>
  <c r="S2456" i="4"/>
  <c r="S2457" i="4"/>
  <c r="S2458" i="4"/>
  <c r="S2459" i="4"/>
  <c r="S2460" i="4"/>
  <c r="S2461" i="4"/>
  <c r="S2462" i="4"/>
  <c r="S2463" i="4"/>
  <c r="S2464" i="4"/>
  <c r="S2465" i="4"/>
  <c r="S2466" i="4"/>
  <c r="S2467" i="4"/>
  <c r="S2468" i="4"/>
  <c r="S2469" i="4"/>
  <c r="S2470" i="4"/>
  <c r="S2471" i="4"/>
  <c r="S2472" i="4"/>
  <c r="S2473" i="4"/>
  <c r="S2474" i="4"/>
  <c r="S2475" i="4"/>
  <c r="S2476" i="4"/>
  <c r="S2477" i="4"/>
  <c r="S2478" i="4"/>
  <c r="S2479" i="4"/>
  <c r="S2480" i="4"/>
  <c r="S2481" i="4"/>
  <c r="S2482" i="4"/>
  <c r="S2483" i="4"/>
  <c r="S2484" i="4"/>
  <c r="S2485" i="4"/>
  <c r="S2486" i="4"/>
  <c r="S2487" i="4"/>
  <c r="S2488" i="4"/>
  <c r="S2489" i="4"/>
  <c r="S2490" i="4"/>
  <c r="S2491" i="4"/>
  <c r="S2492" i="4"/>
  <c r="S2493" i="4"/>
  <c r="S2494" i="4"/>
  <c r="S2495" i="4"/>
  <c r="S2496" i="4"/>
  <c r="S2497" i="4"/>
  <c r="S2498" i="4"/>
  <c r="S2499" i="4"/>
  <c r="S2500" i="4"/>
  <c r="S2501" i="4"/>
  <c r="S2502" i="4"/>
  <c r="S2503" i="4"/>
  <c r="S2504" i="4"/>
  <c r="S2505" i="4"/>
  <c r="S2506" i="4"/>
  <c r="S2507" i="4"/>
  <c r="S2508" i="4"/>
  <c r="S2509" i="4"/>
  <c r="S2510" i="4"/>
  <c r="S2511" i="4"/>
  <c r="S2512" i="4"/>
  <c r="S2513" i="4"/>
  <c r="S2514" i="4"/>
  <c r="S2515" i="4"/>
  <c r="S2516" i="4"/>
  <c r="S2517" i="4"/>
  <c r="S2518" i="4"/>
  <c r="S2519" i="4"/>
  <c r="S2520" i="4"/>
  <c r="S2521" i="4"/>
  <c r="S2522" i="4"/>
  <c r="S2523" i="4"/>
  <c r="S2524" i="4"/>
  <c r="S2525" i="4"/>
  <c r="S2526" i="4"/>
  <c r="S2527" i="4"/>
  <c r="S2528" i="4"/>
  <c r="S2529" i="4"/>
  <c r="S2530" i="4"/>
  <c r="S2531" i="4"/>
  <c r="S2532" i="4"/>
  <c r="S2533" i="4"/>
  <c r="S2534" i="4"/>
  <c r="S2535" i="4"/>
  <c r="S2536" i="4"/>
  <c r="S2537" i="4"/>
  <c r="S2538" i="4"/>
  <c r="S2539" i="4"/>
  <c r="S2540" i="4"/>
  <c r="S2541" i="4"/>
  <c r="S2542" i="4"/>
  <c r="S2543" i="4"/>
  <c r="S2544" i="4"/>
  <c r="S2545" i="4"/>
  <c r="S2546" i="4"/>
  <c r="S2547" i="4"/>
  <c r="S2548" i="4"/>
  <c r="S2549" i="4"/>
  <c r="S2550" i="4"/>
  <c r="S2551" i="4"/>
  <c r="S2552" i="4"/>
  <c r="S2553" i="4"/>
  <c r="S2554" i="4"/>
  <c r="S2555" i="4"/>
  <c r="S2556" i="4"/>
  <c r="S2557" i="4"/>
  <c r="S2558" i="4"/>
  <c r="S2559" i="4"/>
  <c r="S2560" i="4"/>
  <c r="S2561" i="4"/>
  <c r="S2562" i="4"/>
  <c r="S2563" i="4"/>
  <c r="S2564" i="4"/>
  <c r="S2565" i="4"/>
  <c r="S2566" i="4"/>
  <c r="S2567" i="4"/>
  <c r="S2568" i="4"/>
  <c r="S2569" i="4"/>
  <c r="S2570" i="4"/>
  <c r="S2571" i="4"/>
  <c r="S2572" i="4"/>
  <c r="S2573" i="4"/>
  <c r="S2574" i="4"/>
  <c r="S2575" i="4"/>
  <c r="S2576" i="4"/>
  <c r="S2577" i="4"/>
  <c r="S2578" i="4"/>
  <c r="S2579" i="4"/>
  <c r="S2580" i="4"/>
  <c r="S2581" i="4"/>
  <c r="S2582" i="4"/>
  <c r="S2583" i="4"/>
  <c r="S2584" i="4"/>
  <c r="S2585" i="4"/>
  <c r="S2586" i="4"/>
  <c r="S2587" i="4"/>
  <c r="S2588" i="4"/>
  <c r="S2589" i="4"/>
  <c r="S2590" i="4"/>
  <c r="S2591" i="4"/>
  <c r="S2592" i="4"/>
  <c r="S2593" i="4"/>
  <c r="S2594" i="4"/>
  <c r="S2595" i="4"/>
  <c r="S2596" i="4"/>
  <c r="S2597" i="4"/>
  <c r="S2598" i="4"/>
  <c r="S2599" i="4"/>
  <c r="S2600" i="4"/>
  <c r="S2601" i="4"/>
  <c r="S2602" i="4"/>
  <c r="S2603" i="4"/>
  <c r="S2604" i="4"/>
  <c r="S2605" i="4"/>
  <c r="S2606" i="4"/>
  <c r="S2607" i="4"/>
  <c r="S2608" i="4"/>
  <c r="S2609" i="4"/>
  <c r="S2610" i="4"/>
  <c r="S2611" i="4"/>
  <c r="S2612" i="4"/>
  <c r="S2613" i="4"/>
  <c r="S2614" i="4"/>
  <c r="S2615" i="4"/>
  <c r="S2616" i="4"/>
  <c r="S2617" i="4"/>
  <c r="S2618" i="4"/>
  <c r="S2619" i="4"/>
  <c r="S2620" i="4"/>
  <c r="S2621" i="4"/>
  <c r="S2622" i="4"/>
  <c r="S2623" i="4"/>
  <c r="S2624" i="4"/>
  <c r="S2625" i="4"/>
  <c r="S2626" i="4"/>
  <c r="S2627" i="4"/>
  <c r="S2628" i="4"/>
  <c r="S2629" i="4"/>
  <c r="S2630" i="4"/>
  <c r="S2631" i="4"/>
  <c r="S2632" i="4"/>
  <c r="S2633" i="4"/>
  <c r="S2634" i="4"/>
  <c r="S2635" i="4"/>
  <c r="S2636" i="4"/>
  <c r="S2637" i="4"/>
  <c r="S2638" i="4"/>
  <c r="S2639" i="4"/>
  <c r="S2640" i="4"/>
  <c r="S2641" i="4"/>
  <c r="S2642" i="4"/>
  <c r="S2643" i="4"/>
  <c r="S2644" i="4"/>
  <c r="S2645" i="4"/>
  <c r="S2646" i="4"/>
  <c r="S2647" i="4"/>
  <c r="S2648" i="4"/>
  <c r="S2649" i="4"/>
  <c r="S2650" i="4"/>
  <c r="S2651" i="4"/>
  <c r="S2652" i="4"/>
  <c r="S2653" i="4"/>
  <c r="S2654" i="4"/>
  <c r="S2655" i="4"/>
  <c r="S2656" i="4"/>
  <c r="S2657" i="4"/>
  <c r="S2658" i="4"/>
  <c r="S2659" i="4"/>
  <c r="S2660" i="4"/>
  <c r="S2661" i="4"/>
  <c r="S2662" i="4"/>
  <c r="S2663" i="4"/>
  <c r="S2664" i="4"/>
  <c r="S2665" i="4"/>
  <c r="S2666" i="4"/>
  <c r="S2667" i="4"/>
  <c r="S2668" i="4"/>
  <c r="S2669" i="4"/>
  <c r="S2670" i="4"/>
  <c r="S2671" i="4"/>
  <c r="S2672" i="4"/>
  <c r="S2673" i="4"/>
  <c r="S2674" i="4"/>
  <c r="S2675" i="4"/>
  <c r="S2676" i="4"/>
  <c r="S2677" i="4"/>
  <c r="S2678" i="4"/>
  <c r="S2679" i="4"/>
  <c r="S2680" i="4"/>
  <c r="S2681" i="4"/>
  <c r="S2682" i="4"/>
  <c r="S2683" i="4"/>
  <c r="S2684" i="4"/>
  <c r="S2685" i="4"/>
  <c r="S2686" i="4"/>
  <c r="S2687" i="4"/>
  <c r="S2688" i="4"/>
  <c r="S2689" i="4"/>
  <c r="S2690" i="4"/>
  <c r="S2691" i="4"/>
  <c r="S2692" i="4"/>
  <c r="S2693" i="4"/>
  <c r="S2694" i="4"/>
  <c r="S2695" i="4"/>
  <c r="S2696" i="4"/>
  <c r="S2697" i="4"/>
  <c r="S2698" i="4"/>
  <c r="S2699" i="4"/>
  <c r="S2700" i="4"/>
  <c r="S2701" i="4"/>
  <c r="S2702" i="4"/>
  <c r="S2703" i="4"/>
  <c r="S2704" i="4"/>
  <c r="S2705" i="4"/>
  <c r="S2706" i="4"/>
  <c r="S2707" i="4"/>
  <c r="S2708" i="4"/>
  <c r="S2709" i="4"/>
  <c r="S2710" i="4"/>
  <c r="S2711" i="4"/>
  <c r="S2712" i="4"/>
  <c r="S2713" i="4"/>
  <c r="S2714" i="4"/>
  <c r="S2715" i="4"/>
  <c r="S2716" i="4"/>
  <c r="S2717" i="4"/>
  <c r="S2718" i="4"/>
  <c r="S2719" i="4"/>
  <c r="S2720" i="4"/>
  <c r="S2721" i="4"/>
  <c r="S2722" i="4"/>
  <c r="S2723" i="4"/>
  <c r="S2724" i="4"/>
  <c r="S2725" i="4"/>
  <c r="S2726" i="4"/>
  <c r="S2727" i="4"/>
  <c r="S2728" i="4"/>
  <c r="S2729" i="4"/>
  <c r="S2730" i="4"/>
  <c r="S2731" i="4"/>
  <c r="S2732" i="4"/>
  <c r="S2733" i="4"/>
  <c r="S2734" i="4"/>
  <c r="S2735" i="4"/>
  <c r="S2736" i="4"/>
  <c r="S2737" i="4"/>
  <c r="S2738" i="4"/>
  <c r="S2739" i="4"/>
  <c r="S2740" i="4"/>
  <c r="S2741" i="4"/>
  <c r="S2742" i="4"/>
  <c r="S2743" i="4"/>
  <c r="S2744" i="4"/>
  <c r="S2745" i="4"/>
  <c r="S2746" i="4"/>
  <c r="S2747" i="4"/>
  <c r="S2748" i="4"/>
  <c r="S2749" i="4"/>
  <c r="S2750" i="4"/>
  <c r="S2751" i="4"/>
  <c r="S2752" i="4"/>
  <c r="S2753" i="4"/>
  <c r="S2754" i="4"/>
  <c r="S2755" i="4"/>
  <c r="S2756" i="4"/>
  <c r="S2757" i="4"/>
  <c r="S2758" i="4"/>
  <c r="S2759" i="4"/>
  <c r="S2760" i="4"/>
  <c r="S2761" i="4"/>
  <c r="S2762" i="4"/>
  <c r="S2763" i="4"/>
  <c r="S2764" i="4"/>
  <c r="S2765" i="4"/>
  <c r="S2766" i="4"/>
  <c r="S2767" i="4"/>
  <c r="S2768" i="4"/>
  <c r="S2769" i="4"/>
  <c r="S2770" i="4"/>
  <c r="S2771" i="4"/>
  <c r="S2772" i="4"/>
  <c r="S2773" i="4"/>
  <c r="S2774" i="4"/>
  <c r="S2775" i="4"/>
  <c r="S2776" i="4"/>
  <c r="S2777" i="4"/>
  <c r="S2778" i="4"/>
  <c r="S2779" i="4"/>
  <c r="S2780" i="4"/>
  <c r="S2781" i="4"/>
  <c r="S2782" i="4"/>
  <c r="S2783" i="4"/>
  <c r="S2784" i="4"/>
  <c r="S2785" i="4"/>
  <c r="S2786" i="4"/>
  <c r="S2787" i="4"/>
  <c r="S2788" i="4"/>
  <c r="S2789" i="4"/>
  <c r="S2790" i="4"/>
  <c r="S2791" i="4"/>
  <c r="S2792" i="4"/>
  <c r="S2793" i="4"/>
  <c r="S2794" i="4"/>
  <c r="S2795" i="4"/>
  <c r="S2796" i="4"/>
  <c r="S2797" i="4"/>
  <c r="S2798" i="4"/>
  <c r="S2799" i="4"/>
  <c r="S2800" i="4"/>
  <c r="S2801" i="4"/>
  <c r="S2802" i="4"/>
  <c r="S2803" i="4"/>
  <c r="S2804" i="4"/>
  <c r="S2805" i="4"/>
  <c r="S2806" i="4"/>
  <c r="S2807" i="4"/>
  <c r="S2808" i="4"/>
  <c r="S2809" i="4"/>
  <c r="S2810" i="4"/>
  <c r="S2811" i="4"/>
  <c r="S2812" i="4"/>
  <c r="S2813" i="4"/>
  <c r="S2814" i="4"/>
  <c r="S2815" i="4"/>
  <c r="S2816" i="4"/>
  <c r="S2817" i="4"/>
  <c r="S2818" i="4"/>
  <c r="S2819" i="4"/>
  <c r="S2820" i="4"/>
  <c r="S2821" i="4"/>
  <c r="S2822" i="4"/>
  <c r="S2823" i="4"/>
  <c r="S2824" i="4"/>
  <c r="S2825" i="4"/>
  <c r="S2826" i="4"/>
  <c r="S2827" i="4"/>
  <c r="S2828" i="4"/>
  <c r="S2829" i="4"/>
  <c r="S2830" i="4"/>
  <c r="S2831" i="4"/>
  <c r="S2832" i="4"/>
  <c r="S2833" i="4"/>
  <c r="S2834" i="4"/>
  <c r="S2835" i="4"/>
  <c r="S2836" i="4"/>
  <c r="S2837" i="4"/>
  <c r="S2838" i="4"/>
  <c r="S2839" i="4"/>
  <c r="S2840" i="4"/>
  <c r="S2841" i="4"/>
  <c r="S2842" i="4"/>
  <c r="S2843" i="4"/>
  <c r="S2844" i="4"/>
  <c r="S2845" i="4"/>
  <c r="S2846" i="4"/>
  <c r="S2847" i="4"/>
  <c r="S2848" i="4"/>
  <c r="S2849" i="4"/>
  <c r="S2850" i="4"/>
  <c r="S2851" i="4"/>
  <c r="S2852" i="4"/>
  <c r="S2853" i="4"/>
  <c r="S2854" i="4"/>
  <c r="S2855" i="4"/>
  <c r="S2856" i="4"/>
  <c r="S2857" i="4"/>
  <c r="S2858" i="4"/>
  <c r="S2859" i="4"/>
  <c r="S2860" i="4"/>
  <c r="S2861" i="4"/>
  <c r="S2862" i="4"/>
  <c r="S2863" i="4"/>
  <c r="S2864" i="4"/>
  <c r="S2865" i="4"/>
  <c r="S2866" i="4"/>
  <c r="S2867" i="4"/>
  <c r="S2868" i="4"/>
  <c r="S2869" i="4"/>
  <c r="S2870" i="4"/>
  <c r="S2871" i="4"/>
  <c r="S2872" i="4"/>
  <c r="S2873" i="4"/>
  <c r="S2874" i="4"/>
  <c r="S2875" i="4"/>
  <c r="S2876" i="4"/>
  <c r="S2877" i="4"/>
  <c r="S2878" i="4"/>
  <c r="S2879" i="4"/>
  <c r="S2880" i="4"/>
  <c r="S2881" i="4"/>
  <c r="S2882" i="4"/>
  <c r="S2883" i="4"/>
  <c r="S2884" i="4"/>
  <c r="S2885" i="4"/>
  <c r="S2886" i="4"/>
  <c r="S2887" i="4"/>
  <c r="S2888" i="4"/>
  <c r="S2889" i="4"/>
  <c r="S2890" i="4"/>
  <c r="S2891" i="4"/>
  <c r="S2892" i="4"/>
  <c r="S2893" i="4"/>
  <c r="S2894" i="4"/>
  <c r="S2895" i="4"/>
  <c r="S2896" i="4"/>
  <c r="S2897" i="4"/>
  <c r="S2898" i="4"/>
  <c r="S2899" i="4"/>
  <c r="S2900" i="4"/>
  <c r="S2901" i="4"/>
  <c r="S2902" i="4"/>
  <c r="S2903" i="4"/>
  <c r="S2904" i="4"/>
  <c r="S2905" i="4"/>
  <c r="S2906" i="4"/>
  <c r="S2907" i="4"/>
  <c r="S2908" i="4"/>
  <c r="S2909" i="4"/>
  <c r="S2910" i="4"/>
  <c r="S2911" i="4"/>
  <c r="S2912" i="4"/>
  <c r="S2913" i="4"/>
  <c r="S2914" i="4"/>
  <c r="S2915" i="4"/>
  <c r="S2916" i="4"/>
  <c r="S2917" i="4"/>
  <c r="S2918" i="4"/>
  <c r="S2919" i="4"/>
  <c r="S2920" i="4"/>
  <c r="S2921" i="4"/>
  <c r="S2922" i="4"/>
  <c r="S2923" i="4"/>
  <c r="S2924" i="4"/>
  <c r="S2925" i="4"/>
  <c r="S2926" i="4"/>
  <c r="S2927" i="4"/>
  <c r="S2928" i="4"/>
  <c r="S2929" i="4"/>
  <c r="S2930" i="4"/>
  <c r="S2931" i="4"/>
  <c r="S2932" i="4"/>
  <c r="S2933" i="4"/>
  <c r="S2934" i="4"/>
  <c r="S2935" i="4"/>
  <c r="S2936" i="4"/>
  <c r="S2937" i="4"/>
  <c r="S2938" i="4"/>
  <c r="S2939" i="4"/>
  <c r="S2940" i="4"/>
  <c r="S2941" i="4"/>
  <c r="S2942" i="4"/>
  <c r="S2943" i="4"/>
  <c r="S2944" i="4"/>
  <c r="S2945" i="4"/>
  <c r="S2946" i="4"/>
  <c r="S2947" i="4"/>
  <c r="S2948" i="4"/>
  <c r="S2949" i="4"/>
  <c r="S2950" i="4"/>
  <c r="S2951" i="4"/>
  <c r="S2952" i="4"/>
  <c r="S2953" i="4"/>
  <c r="S2954" i="4"/>
  <c r="S2955" i="4"/>
  <c r="S2956" i="4"/>
  <c r="S2957" i="4"/>
  <c r="S2958" i="4"/>
  <c r="S2959" i="4"/>
  <c r="S2960" i="4"/>
  <c r="S2961" i="4"/>
  <c r="S2962" i="4"/>
  <c r="S2963" i="4"/>
  <c r="S2964" i="4"/>
  <c r="S2965" i="4"/>
  <c r="S2966" i="4"/>
  <c r="S2967" i="4"/>
  <c r="S2968" i="4"/>
  <c r="S2969" i="4"/>
  <c r="S2970" i="4"/>
  <c r="S2971" i="4"/>
  <c r="S2972" i="4"/>
  <c r="S2973" i="4"/>
  <c r="S2974" i="4"/>
  <c r="S2975" i="4"/>
  <c r="S2976" i="4"/>
  <c r="S2977" i="4"/>
  <c r="S2978" i="4"/>
  <c r="S2979" i="4"/>
  <c r="S2980" i="4"/>
  <c r="S2981" i="4"/>
  <c r="S2982" i="4"/>
  <c r="S2983" i="4"/>
  <c r="S2984" i="4"/>
  <c r="S2985" i="4"/>
  <c r="S2986" i="4"/>
  <c r="S2987" i="4"/>
  <c r="S2988" i="4"/>
  <c r="S2989" i="4"/>
  <c r="S2990" i="4"/>
  <c r="S2991" i="4"/>
  <c r="S2992" i="4"/>
  <c r="S2993" i="4"/>
  <c r="S2994" i="4"/>
  <c r="S2995" i="4"/>
  <c r="S2996" i="4"/>
  <c r="S2997" i="4"/>
  <c r="S2998" i="4"/>
  <c r="S2999" i="4"/>
  <c r="S3000" i="4"/>
  <c r="S3001" i="4"/>
  <c r="S3002" i="4"/>
  <c r="S3003" i="4"/>
  <c r="S3004" i="4"/>
  <c r="S3005" i="4"/>
  <c r="S3006" i="4"/>
  <c r="S3007" i="4"/>
  <c r="S3008" i="4"/>
  <c r="S3009" i="4"/>
  <c r="S3010" i="4"/>
  <c r="S3011" i="4"/>
  <c r="S3012" i="4"/>
  <c r="S3013" i="4"/>
  <c r="S3014" i="4"/>
  <c r="S3015" i="4"/>
  <c r="S3016" i="4"/>
  <c r="S3017" i="4"/>
  <c r="S3018" i="4"/>
  <c r="S3019" i="4"/>
  <c r="S3020" i="4"/>
  <c r="S3021" i="4"/>
  <c r="S3022" i="4"/>
  <c r="S3023" i="4"/>
  <c r="S3024" i="4"/>
  <c r="S3025" i="4"/>
  <c r="S3026" i="4"/>
  <c r="S3027" i="4"/>
  <c r="S3028" i="4"/>
  <c r="S3029" i="4"/>
  <c r="S3030" i="4"/>
  <c r="S3031" i="4"/>
  <c r="S3032" i="4"/>
  <c r="S3033" i="4"/>
  <c r="S3034" i="4"/>
  <c r="S3035" i="4"/>
  <c r="S3036" i="4"/>
  <c r="S3037" i="4"/>
  <c r="S3038" i="4"/>
  <c r="S3039" i="4"/>
  <c r="S3040" i="4"/>
  <c r="S3041" i="4"/>
  <c r="S3042" i="4"/>
  <c r="S3043" i="4"/>
  <c r="S3044" i="4"/>
  <c r="S3045" i="4"/>
  <c r="S3046" i="4"/>
  <c r="S3047" i="4"/>
  <c r="S3048" i="4"/>
  <c r="S3049" i="4"/>
  <c r="S3050" i="4"/>
  <c r="S3051" i="4"/>
  <c r="S3052" i="4"/>
  <c r="S3053" i="4"/>
  <c r="S3054" i="4"/>
  <c r="S3055" i="4"/>
  <c r="S3056" i="4"/>
  <c r="S3057" i="4"/>
  <c r="S3058" i="4"/>
  <c r="S3059" i="4"/>
  <c r="S3060" i="4"/>
  <c r="S3061" i="4"/>
  <c r="S3062" i="4"/>
  <c r="S3063" i="4"/>
  <c r="S3064" i="4"/>
  <c r="S3065" i="4"/>
  <c r="S3066" i="4"/>
  <c r="S3067" i="4"/>
  <c r="S3068" i="4"/>
  <c r="S3069" i="4"/>
  <c r="S3070" i="4"/>
  <c r="S3071" i="4"/>
  <c r="S3072" i="4"/>
  <c r="S3073" i="4"/>
  <c r="S3074" i="4"/>
  <c r="S3075" i="4"/>
  <c r="S3076" i="4"/>
  <c r="S3077" i="4"/>
  <c r="S3078" i="4"/>
  <c r="S3079" i="4"/>
  <c r="S3080" i="4"/>
  <c r="S3081" i="4"/>
  <c r="S3082" i="4"/>
  <c r="S3083" i="4"/>
  <c r="S3084" i="4"/>
  <c r="S3085" i="4"/>
  <c r="S3086" i="4"/>
  <c r="S3087" i="4"/>
  <c r="S3088" i="4"/>
  <c r="S3089" i="4"/>
  <c r="S3090" i="4"/>
  <c r="S3091" i="4"/>
  <c r="S3092" i="4"/>
  <c r="S3093" i="4"/>
  <c r="S3094" i="4"/>
  <c r="S3095" i="4"/>
  <c r="S3096" i="4"/>
  <c r="S3097" i="4"/>
  <c r="S3098" i="4"/>
  <c r="S3099" i="4"/>
  <c r="S3100" i="4"/>
  <c r="S3101" i="4"/>
  <c r="S3102" i="4"/>
  <c r="S3103" i="4"/>
  <c r="S3104" i="4"/>
  <c r="S3105" i="4"/>
  <c r="S3106" i="4"/>
  <c r="S3107" i="4"/>
  <c r="S3108" i="4"/>
  <c r="S3109" i="4"/>
  <c r="S3110" i="4"/>
  <c r="S3111" i="4"/>
  <c r="S3112" i="4"/>
  <c r="S3113" i="4"/>
  <c r="S3114" i="4"/>
  <c r="S3115" i="4"/>
  <c r="S3116" i="4"/>
  <c r="S3117" i="4"/>
  <c r="S3118" i="4"/>
  <c r="S3119" i="4"/>
  <c r="S3120" i="4"/>
  <c r="S3121" i="4"/>
  <c r="S3122" i="4"/>
  <c r="S3123" i="4"/>
  <c r="S3124" i="4"/>
  <c r="S3125" i="4"/>
  <c r="S3126" i="4"/>
  <c r="S3127" i="4"/>
  <c r="S3128" i="4"/>
  <c r="S3129" i="4"/>
  <c r="S3130" i="4"/>
  <c r="S3131" i="4"/>
  <c r="S3132" i="4"/>
  <c r="S3133" i="4"/>
  <c r="S3134" i="4"/>
  <c r="S3135" i="4"/>
  <c r="S3136" i="4"/>
  <c r="S3137" i="4"/>
  <c r="S3138" i="4"/>
  <c r="S3139" i="4"/>
  <c r="S3140" i="4"/>
  <c r="S3141" i="4"/>
  <c r="S3142" i="4"/>
  <c r="S3143" i="4"/>
  <c r="S3144" i="4"/>
  <c r="S3145" i="4"/>
  <c r="S3146" i="4"/>
  <c r="S3147" i="4"/>
  <c r="S3148" i="4"/>
  <c r="S3149" i="4"/>
  <c r="S3150" i="4"/>
  <c r="S3151" i="4"/>
  <c r="S3152" i="4"/>
  <c r="S3153" i="4"/>
  <c r="S3154" i="4"/>
  <c r="S3155" i="4"/>
  <c r="S3156" i="4"/>
  <c r="S3157" i="4"/>
  <c r="S3158" i="4"/>
  <c r="S3159" i="4"/>
  <c r="S3160" i="4"/>
  <c r="S3161" i="4"/>
  <c r="S3162" i="4"/>
  <c r="S3163" i="4"/>
  <c r="S3164" i="4"/>
  <c r="S3165" i="4"/>
  <c r="S3166" i="4"/>
  <c r="S3167" i="4"/>
  <c r="S3168" i="4"/>
  <c r="S3169" i="4"/>
  <c r="S3170" i="4"/>
  <c r="S3171" i="4"/>
  <c r="S3172" i="4"/>
  <c r="S3173" i="4"/>
  <c r="S3174" i="4"/>
  <c r="S3175" i="4"/>
  <c r="S3176" i="4"/>
  <c r="S3177" i="4"/>
  <c r="S3178" i="4"/>
  <c r="S3179" i="4"/>
  <c r="S3180" i="4"/>
  <c r="S3181" i="4"/>
  <c r="S3182" i="4"/>
  <c r="S3183" i="4"/>
  <c r="S3184" i="4"/>
  <c r="S3185" i="4"/>
  <c r="S3186" i="4"/>
  <c r="S3187" i="4"/>
  <c r="S3188" i="4"/>
  <c r="S3189" i="4"/>
  <c r="S3190" i="4"/>
  <c r="S3191" i="4"/>
  <c r="S3192" i="4"/>
  <c r="S3193" i="4"/>
  <c r="S3194" i="4"/>
  <c r="S3195" i="4"/>
  <c r="S3196" i="4"/>
  <c r="S3197" i="4"/>
  <c r="S3198" i="4"/>
  <c r="S3199" i="4"/>
  <c r="S3200" i="4"/>
  <c r="S3201" i="4"/>
  <c r="S3202" i="4"/>
  <c r="S3203" i="4"/>
  <c r="S3204" i="4"/>
  <c r="S3205" i="4"/>
  <c r="S3206" i="4"/>
  <c r="S3207" i="4"/>
  <c r="S3208" i="4"/>
  <c r="S3209" i="4"/>
  <c r="S3210" i="4"/>
  <c r="S3211" i="4"/>
  <c r="S3212" i="4"/>
  <c r="S3213" i="4"/>
  <c r="S3214" i="4"/>
  <c r="S3215" i="4"/>
  <c r="S3216" i="4"/>
  <c r="S3217" i="4"/>
  <c r="S3218" i="4"/>
  <c r="S3219" i="4"/>
  <c r="S3220" i="4"/>
  <c r="S3221" i="4"/>
  <c r="S3222" i="4"/>
  <c r="S3223" i="4"/>
  <c r="S3224" i="4"/>
  <c r="S3225" i="4"/>
  <c r="S3226" i="4"/>
  <c r="S3227" i="4"/>
  <c r="S3228" i="4"/>
  <c r="S3229" i="4"/>
  <c r="S3230" i="4"/>
  <c r="S3231" i="4"/>
  <c r="S3232" i="4"/>
  <c r="S3233" i="4"/>
  <c r="S3234" i="4"/>
  <c r="S3235" i="4"/>
  <c r="S3236" i="4"/>
  <c r="S3237" i="4"/>
  <c r="S3238" i="4"/>
  <c r="S3239" i="4"/>
  <c r="S3240" i="4"/>
  <c r="S3241" i="4"/>
  <c r="S3242" i="4"/>
  <c r="S3243" i="4"/>
  <c r="S3244" i="4"/>
  <c r="S3245" i="4"/>
  <c r="S3246" i="4"/>
  <c r="S3247" i="4"/>
  <c r="S3248" i="4"/>
  <c r="S3249" i="4"/>
  <c r="S3250" i="4"/>
  <c r="S3251" i="4"/>
  <c r="S3252" i="4"/>
  <c r="S3253" i="4"/>
  <c r="S3254" i="4"/>
  <c r="S3255" i="4"/>
  <c r="S3256" i="4"/>
  <c r="S3257" i="4"/>
  <c r="S3258" i="4"/>
  <c r="S3259" i="4"/>
  <c r="S3260" i="4"/>
  <c r="S3261" i="4"/>
  <c r="S3262" i="4"/>
  <c r="S3263" i="4"/>
  <c r="S3264" i="4"/>
  <c r="S3265" i="4"/>
  <c r="S3266" i="4"/>
  <c r="S3267" i="4"/>
  <c r="S3268" i="4"/>
  <c r="S3269" i="4"/>
  <c r="S3270" i="4"/>
  <c r="S3271" i="4"/>
  <c r="S3272" i="4"/>
  <c r="S3273" i="4"/>
  <c r="S3274" i="4"/>
  <c r="S3275" i="4"/>
  <c r="S3276" i="4"/>
  <c r="S3277" i="4"/>
  <c r="S3278" i="4"/>
  <c r="S3279" i="4"/>
  <c r="S3280" i="4"/>
  <c r="S3281" i="4"/>
  <c r="S3282" i="4"/>
  <c r="S3283" i="4"/>
  <c r="S3284" i="4"/>
  <c r="S3285" i="4"/>
  <c r="S3286" i="4"/>
  <c r="S3287" i="4"/>
  <c r="S3288" i="4"/>
  <c r="S3289" i="4"/>
  <c r="S3290" i="4"/>
  <c r="S3291" i="4"/>
  <c r="S3292" i="4"/>
  <c r="S3293" i="4"/>
  <c r="S3294" i="4"/>
  <c r="S3295" i="4"/>
  <c r="S3296" i="4"/>
  <c r="S3297" i="4"/>
  <c r="S3298" i="4"/>
  <c r="S3299" i="4"/>
  <c r="S3300" i="4"/>
  <c r="S3301" i="4"/>
  <c r="S3302" i="4"/>
  <c r="S3303" i="4"/>
  <c r="S3304" i="4"/>
  <c r="S3305" i="4"/>
  <c r="S3306" i="4"/>
  <c r="S3307" i="4"/>
  <c r="S3308" i="4"/>
  <c r="S3309" i="4"/>
  <c r="S3310" i="4"/>
  <c r="S3311" i="4"/>
  <c r="S3312" i="4"/>
  <c r="S3313" i="4"/>
  <c r="S3314" i="4"/>
  <c r="S3315" i="4"/>
  <c r="S3316" i="4"/>
  <c r="S3317" i="4"/>
  <c r="S3318" i="4"/>
  <c r="S3319" i="4"/>
  <c r="S3320" i="4"/>
  <c r="S3321" i="4"/>
  <c r="S3322" i="4"/>
  <c r="S3323" i="4"/>
  <c r="S3324" i="4"/>
  <c r="S3325" i="4"/>
  <c r="S3326" i="4"/>
  <c r="S3327" i="4"/>
  <c r="S3328" i="4"/>
  <c r="S3329" i="4"/>
  <c r="S3330" i="4"/>
  <c r="S3331" i="4"/>
  <c r="S3332" i="4"/>
  <c r="S3333" i="4"/>
  <c r="S3334" i="4"/>
  <c r="S3335" i="4"/>
  <c r="S3336" i="4"/>
  <c r="S3337" i="4"/>
  <c r="S3338" i="4"/>
  <c r="S3339" i="4"/>
  <c r="S3340" i="4"/>
  <c r="S3341" i="4"/>
  <c r="S3342" i="4"/>
  <c r="S3343" i="4"/>
  <c r="S3344" i="4"/>
  <c r="S3345" i="4"/>
  <c r="S3346" i="4"/>
  <c r="S3347" i="4"/>
  <c r="S3348" i="4"/>
  <c r="S3349" i="4"/>
  <c r="S3350" i="4"/>
  <c r="S3351" i="4"/>
  <c r="S3352" i="4"/>
  <c r="S3353" i="4"/>
  <c r="S3354" i="4"/>
  <c r="S3355" i="4"/>
  <c r="S3356" i="4"/>
  <c r="S3357" i="4"/>
  <c r="S3358" i="4"/>
  <c r="S3359" i="4"/>
  <c r="S3360" i="4"/>
  <c r="S3361" i="4"/>
  <c r="S3362" i="4"/>
  <c r="S3363" i="4"/>
  <c r="S3364" i="4"/>
  <c r="S3365" i="4"/>
  <c r="S3366" i="4"/>
  <c r="S3367" i="4"/>
  <c r="S3368" i="4"/>
  <c r="S3369" i="4"/>
  <c r="S3370" i="4"/>
  <c r="S3371" i="4"/>
  <c r="S3372" i="4"/>
  <c r="S3373" i="4"/>
  <c r="S3374" i="4"/>
  <c r="S3375" i="4"/>
  <c r="S3376" i="4"/>
  <c r="S3377" i="4"/>
  <c r="S3378" i="4"/>
  <c r="S3379" i="4"/>
  <c r="S3380" i="4"/>
  <c r="S3381" i="4"/>
  <c r="S3382" i="4"/>
  <c r="S3383" i="4"/>
  <c r="S3384" i="4"/>
  <c r="S3385" i="4"/>
  <c r="S3386" i="4"/>
  <c r="S3387" i="4"/>
  <c r="S3388" i="4"/>
  <c r="S3389" i="4"/>
  <c r="S3390" i="4"/>
  <c r="S3391" i="4"/>
  <c r="S3392" i="4"/>
  <c r="S3393" i="4"/>
  <c r="S3394" i="4"/>
  <c r="S3395" i="4"/>
  <c r="S3396" i="4"/>
  <c r="S3397" i="4"/>
  <c r="S3398" i="4"/>
  <c r="S3399" i="4"/>
  <c r="S3400" i="4"/>
  <c r="S3401" i="4"/>
  <c r="S3402" i="4"/>
  <c r="S3403" i="4"/>
  <c r="S3404" i="4"/>
  <c r="S3405" i="4"/>
  <c r="S3406" i="4"/>
  <c r="S3407" i="4"/>
  <c r="S3408" i="4"/>
  <c r="S3409" i="4"/>
  <c r="S3410" i="4"/>
  <c r="S3411" i="4"/>
  <c r="S3412" i="4"/>
  <c r="S3413" i="4"/>
  <c r="S3414" i="4"/>
  <c r="S3415" i="4"/>
  <c r="S3416" i="4"/>
  <c r="S3417" i="4"/>
  <c r="S3418" i="4"/>
  <c r="S3419" i="4"/>
  <c r="S3420" i="4"/>
  <c r="S3421" i="4"/>
  <c r="S3422" i="4"/>
  <c r="S3423" i="4"/>
  <c r="S3424" i="4"/>
  <c r="S3425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17" i="4"/>
  <c r="N12" i="4"/>
  <c r="N10" i="4"/>
  <c r="D10" i="4"/>
  <c r="S3" i="4"/>
  <c r="Q3" i="4"/>
  <c r="P3" i="4" s="1"/>
  <c r="L3" i="4"/>
  <c r="G3" i="4"/>
  <c r="D3" i="4"/>
  <c r="W3" i="4" s="1"/>
  <c r="D48" i="2"/>
  <c r="H48" i="2" s="1"/>
  <c r="I48" i="2" s="1"/>
  <c r="Z47" i="2"/>
  <c r="D47" i="2"/>
  <c r="Z46" i="2"/>
  <c r="D46" i="2"/>
  <c r="Z45" i="2"/>
  <c r="D45" i="2"/>
  <c r="D44" i="2"/>
  <c r="D43" i="2"/>
  <c r="N52" i="2"/>
  <c r="N51" i="2"/>
  <c r="T42" i="2"/>
  <c r="R42" i="2"/>
  <c r="Q42" i="2" s="1"/>
  <c r="P42" i="2"/>
  <c r="N42" i="2"/>
  <c r="M42" i="2" s="1"/>
  <c r="H42" i="2"/>
  <c r="F42" i="2"/>
  <c r="Q41" i="2"/>
  <c r="M41" i="2"/>
  <c r="D41" i="2"/>
  <c r="R40" i="2"/>
  <c r="Q40" i="2" s="1"/>
  <c r="N40" i="2"/>
  <c r="M40" i="2" s="1"/>
  <c r="F40" i="2"/>
  <c r="Q39" i="2"/>
  <c r="M39" i="2"/>
  <c r="F39" i="2"/>
  <c r="T38" i="2"/>
  <c r="R38" i="2"/>
  <c r="Q38" i="2" s="1"/>
  <c r="M38" i="2"/>
  <c r="H38" i="2"/>
  <c r="D38" i="2"/>
  <c r="I38" i="2" s="1"/>
  <c r="T37" i="2"/>
  <c r="Q37" i="2"/>
  <c r="M37" i="2"/>
  <c r="H37" i="2"/>
  <c r="F37" i="2"/>
  <c r="T36" i="2"/>
  <c r="Q36" i="2"/>
  <c r="M36" i="2"/>
  <c r="H36" i="2"/>
  <c r="F36" i="2"/>
  <c r="T35" i="2"/>
  <c r="S35" i="2"/>
  <c r="Q35" i="2"/>
  <c r="T34" i="2"/>
  <c r="S34" i="2"/>
  <c r="Q34" i="2"/>
  <c r="M34" i="2"/>
  <c r="F34" i="2"/>
  <c r="T33" i="2"/>
  <c r="M33" i="2"/>
  <c r="F33" i="2"/>
  <c r="L32" i="2"/>
  <c r="Q32" i="2" s="1"/>
  <c r="K32" i="2"/>
  <c r="M32" i="2" s="1"/>
  <c r="H32" i="2"/>
  <c r="F32" i="2"/>
  <c r="D32" i="2"/>
  <c r="Q31" i="2"/>
  <c r="M31" i="2"/>
  <c r="F31" i="2"/>
  <c r="Q30" i="2"/>
  <c r="M30" i="2"/>
  <c r="D30" i="2"/>
  <c r="Q29" i="2"/>
  <c r="M29" i="2"/>
  <c r="Q28" i="2"/>
  <c r="M28" i="2"/>
  <c r="F28" i="2"/>
  <c r="D28" i="2"/>
  <c r="I28" i="2" s="1"/>
  <c r="Q27" i="2"/>
  <c r="Q26" i="2"/>
  <c r="Q25" i="2"/>
  <c r="Q24" i="2"/>
  <c r="Q23" i="2"/>
  <c r="Q22" i="2"/>
  <c r="Q21" i="2"/>
  <c r="M21" i="2"/>
  <c r="I21" i="2"/>
  <c r="Q20" i="2"/>
  <c r="M20" i="2"/>
  <c r="I20" i="2"/>
  <c r="Q19" i="2"/>
  <c r="M19" i="2"/>
  <c r="I19" i="2"/>
  <c r="Q18" i="2"/>
  <c r="M18" i="2"/>
  <c r="I18" i="2"/>
  <c r="Q17" i="2"/>
  <c r="M17" i="2"/>
  <c r="I17" i="2"/>
  <c r="Q16" i="2"/>
  <c r="M16" i="2"/>
  <c r="I16" i="2"/>
  <c r="Q15" i="2"/>
  <c r="M15" i="2"/>
  <c r="I15" i="2"/>
  <c r="Q14" i="2"/>
  <c r="M14" i="2"/>
  <c r="I14" i="2"/>
  <c r="Q13" i="2"/>
  <c r="M13" i="2"/>
  <c r="I13" i="2"/>
  <c r="Q12" i="2"/>
  <c r="M12" i="2"/>
  <c r="I12" i="2"/>
  <c r="Q11" i="2"/>
  <c r="M11" i="2"/>
  <c r="I11" i="2"/>
  <c r="Q10" i="2"/>
  <c r="M10" i="2"/>
  <c r="I10" i="2"/>
  <c r="Q9" i="2"/>
  <c r="M9" i="2"/>
  <c r="I9" i="2"/>
  <c r="M8" i="2"/>
  <c r="M7" i="2"/>
  <c r="M6" i="2"/>
  <c r="M5" i="2"/>
  <c r="L5" i="2"/>
  <c r="Q5" i="2" s="1"/>
  <c r="M4" i="2"/>
  <c r="L4" i="2"/>
  <c r="Q4" i="2" s="1"/>
  <c r="M3" i="2"/>
  <c r="L3" i="2"/>
  <c r="Q3" i="2" s="1"/>
  <c r="M2" i="2"/>
  <c r="L2" i="2"/>
  <c r="Q2" i="2" s="1"/>
  <c r="G7" i="4" l="1"/>
  <c r="G8" i="4" s="1"/>
  <c r="Y3" i="4"/>
  <c r="H3" i="4"/>
  <c r="AB38" i="2"/>
  <c r="Z38" i="2"/>
</calcChain>
</file>

<file path=xl/sharedStrings.xml><?xml version="1.0" encoding="utf-8"?>
<sst xmlns="http://schemas.openxmlformats.org/spreadsheetml/2006/main" count="1321" uniqueCount="171">
  <si>
    <t>No.</t>
  </si>
  <si>
    <t>System</t>
  </si>
  <si>
    <t>Phrase</t>
  </si>
  <si>
    <t>Ref</t>
  </si>
  <si>
    <t xml:space="preserve">Usable </t>
  </si>
  <si>
    <t>Reason</t>
  </si>
  <si>
    <t>Data Extracted</t>
  </si>
  <si>
    <t>ST</t>
  </si>
  <si>
    <t>"Septic Tank"</t>
  </si>
  <si>
    <t>Mahon 22</t>
  </si>
  <si>
    <t>N</t>
  </si>
  <si>
    <t>No operational data</t>
  </si>
  <si>
    <t>Falipou 22</t>
  </si>
  <si>
    <t>Y</t>
  </si>
  <si>
    <t>Syafilra 21</t>
  </si>
  <si>
    <t>Mesquita 21</t>
  </si>
  <si>
    <t>Requested</t>
  </si>
  <si>
    <t>De Lille 21</t>
  </si>
  <si>
    <t>Septarini 21</t>
  </si>
  <si>
    <t>Garibay 21</t>
  </si>
  <si>
    <t>Hidalgo 21</t>
  </si>
  <si>
    <t>No reactor details</t>
  </si>
  <si>
    <t>Huynh 21</t>
  </si>
  <si>
    <t>Insufficient influent data</t>
  </si>
  <si>
    <t>Decezaro 21</t>
  </si>
  <si>
    <t>Not in english</t>
  </si>
  <si>
    <t>Koottatep 20 a</t>
  </si>
  <si>
    <t>del Castillo 20</t>
  </si>
  <si>
    <t>~</t>
  </si>
  <si>
    <t>Same system and data as Garibay</t>
  </si>
  <si>
    <t>Koottatep 20 b</t>
  </si>
  <si>
    <t>Sharma 20</t>
  </si>
  <si>
    <t>Recatergorised</t>
  </si>
  <si>
    <t>Pussayanavin 20</t>
  </si>
  <si>
    <t>Connelly 19</t>
  </si>
  <si>
    <t>Lin 19</t>
  </si>
  <si>
    <t>y</t>
  </si>
  <si>
    <t>Paruch 19</t>
  </si>
  <si>
    <t>Keshtgar 19</t>
  </si>
  <si>
    <t>Double Check</t>
  </si>
  <si>
    <t>Al-Zreiqat 18</t>
  </si>
  <si>
    <t>Decezaro 18</t>
  </si>
  <si>
    <t>Polpraset 18</t>
  </si>
  <si>
    <t>Koottatep 18</t>
  </si>
  <si>
    <t>Data is for earlier studies</t>
  </si>
  <si>
    <t>De Anda 18</t>
  </si>
  <si>
    <t>Mallik 18</t>
  </si>
  <si>
    <t>Design Paper</t>
  </si>
  <si>
    <t>Moradnia 17</t>
  </si>
  <si>
    <t>Not accessed yet</t>
  </si>
  <si>
    <t>Surinkul 17</t>
  </si>
  <si>
    <t>Pilot only lab is synthetic</t>
  </si>
  <si>
    <t>Jucherski 17</t>
  </si>
  <si>
    <t>Makowska 16</t>
  </si>
  <si>
    <t>Jacome 16</t>
  </si>
  <si>
    <t>Lin 17</t>
  </si>
  <si>
    <t>Almomnai 16</t>
  </si>
  <si>
    <t>Sharma 16 a</t>
  </si>
  <si>
    <t>Sharma 16 b</t>
  </si>
  <si>
    <t>Lohani 15</t>
  </si>
  <si>
    <t>Nasr 14</t>
  </si>
  <si>
    <t>Alderson 15</t>
  </si>
  <si>
    <t>Ben Saad 15</t>
  </si>
  <si>
    <t>Cheng 14</t>
  </si>
  <si>
    <t>Synthetic</t>
  </si>
  <si>
    <t>Sharma 14 a</t>
  </si>
  <si>
    <t>Pedro 15</t>
  </si>
  <si>
    <t>Pussyanavin 15</t>
  </si>
  <si>
    <t>Sharma 14 b</t>
  </si>
  <si>
    <t>Chen 14</t>
  </si>
  <si>
    <t>Koottatep 14 a</t>
  </si>
  <si>
    <t>Koottatep 14 b</t>
  </si>
  <si>
    <t>Septage feed</t>
  </si>
  <si>
    <t>Nasr 13</t>
  </si>
  <si>
    <t>Paweska 13</t>
  </si>
  <si>
    <t>Pradhan 11 and b</t>
  </si>
  <si>
    <t>Has solids accumulation and has an interest</t>
  </si>
  <si>
    <t>Yajing 11</t>
  </si>
  <si>
    <t>Insufficient data</t>
  </si>
  <si>
    <t>Zhang 11</t>
  </si>
  <si>
    <t>Lossing 10</t>
  </si>
  <si>
    <t>No performance data</t>
  </si>
  <si>
    <t>Zanfaly 10</t>
  </si>
  <si>
    <t>Insuffient reactor data</t>
  </si>
  <si>
    <t>O'Luanaigh 09</t>
  </si>
  <si>
    <t>Pradhan 08</t>
  </si>
  <si>
    <t>Heistad 06</t>
  </si>
  <si>
    <t>Mbuligwe 05</t>
  </si>
  <si>
    <t>Rahman 99</t>
  </si>
  <si>
    <t>Philippi 99</t>
  </si>
  <si>
    <t>Insufficient reactor details</t>
  </si>
  <si>
    <t>Brandes 77</t>
  </si>
  <si>
    <t>LOOK A THE PAPERS IN BOUNDS</t>
  </si>
  <si>
    <t>Reactor</t>
  </si>
  <si>
    <t>Pretreatment</t>
  </si>
  <si>
    <t>Reactor Volume (m3)</t>
  </si>
  <si>
    <t>Temp (oC)</t>
  </si>
  <si>
    <t>Study Period</t>
  </si>
  <si>
    <t>HRT (h)</t>
  </si>
  <si>
    <t>OLR (kg COD  m-3 d-1)</t>
  </si>
  <si>
    <t>Inf TSS</t>
  </si>
  <si>
    <t>Inf TCOD</t>
  </si>
  <si>
    <t xml:space="preserve">Eff TSS (mg/l) </t>
  </si>
  <si>
    <t>TSS R (%)</t>
  </si>
  <si>
    <t>Eff VSS (mg/l)</t>
  </si>
  <si>
    <t>VSS R (%)</t>
  </si>
  <si>
    <t>Eff TCOD (mg/l)</t>
  </si>
  <si>
    <t>TCOD R (%)</t>
  </si>
  <si>
    <t>Eff PCOD (mg/l)</t>
  </si>
  <si>
    <t>PCOD R (%)</t>
  </si>
  <si>
    <t>Sludge Accumulation (m3/PE/yr)</t>
  </si>
  <si>
    <t>Sludge Accumulation Ratio (gCOD / kgCODin)</t>
  </si>
  <si>
    <t>Sludge Accumulation (l sludge/m3 WWT)</t>
  </si>
  <si>
    <t>Sludge Accumulation (l/kg COD)</t>
  </si>
  <si>
    <t>Sludge Accumulation (g accumulated TSS/kg TSS removed)</t>
  </si>
  <si>
    <t>Hydrolysis Rate Constant (day-1)</t>
  </si>
  <si>
    <t>Methane Generation (L/m-3WWT)</t>
  </si>
  <si>
    <t>Methane Generation (gCOD CH4/gCOD in)</t>
  </si>
  <si>
    <t>Methane Generation (L/gCOD in)</t>
  </si>
  <si>
    <t>Methane Generation (L/gCOD removed)</t>
  </si>
  <si>
    <t>Reference</t>
  </si>
  <si>
    <t>-</t>
  </si>
  <si>
    <t>Lohani 15 a</t>
  </si>
  <si>
    <t>1.9 - 3.8</t>
  </si>
  <si>
    <t>Hickey 66</t>
  </si>
  <si>
    <t>de Anda 18</t>
  </si>
  <si>
    <t>10.9 - 17.0</t>
  </si>
  <si>
    <t>Kirjanova 14</t>
  </si>
  <si>
    <t>7.4-8.4</t>
  </si>
  <si>
    <t>6.1-14</t>
  </si>
  <si>
    <t>12.8-15.6</t>
  </si>
  <si>
    <t>10.9-12.5</t>
  </si>
  <si>
    <t>9.7-10.6</t>
  </si>
  <si>
    <t>Lin17</t>
  </si>
  <si>
    <t>ST - 0.5V</t>
  </si>
  <si>
    <t>ST - 0.63 V</t>
  </si>
  <si>
    <t>ST - 0.75 V</t>
  </si>
  <si>
    <t>ST - 0.88 V</t>
  </si>
  <si>
    <t>ST- Filter</t>
  </si>
  <si>
    <t>Syafira 21</t>
  </si>
  <si>
    <t>Tair  av = 27.8 (18 - 39)</t>
  </si>
  <si>
    <t>Vega De Lille 21</t>
  </si>
  <si>
    <t>Garibay 21, del Castillo 20</t>
  </si>
  <si>
    <t>(black water)</t>
  </si>
  <si>
    <t xml:space="preserve">ST - Solar Heating * </t>
  </si>
  <si>
    <t>26-37</t>
  </si>
  <si>
    <t>Almomani 16</t>
  </si>
  <si>
    <t xml:space="preserve">ST - Smart Digester TM </t>
  </si>
  <si>
    <t>Hydraulic Evaluation and Performance of On-Site Sanitation Systems in Central Thailand</t>
  </si>
  <si>
    <t>m3 h-1</t>
  </si>
  <si>
    <t>Temp unknown</t>
  </si>
  <si>
    <t>Vol</t>
  </si>
  <si>
    <t>m3</t>
  </si>
  <si>
    <t>TSS Balance</t>
  </si>
  <si>
    <t>Accumulated</t>
  </si>
  <si>
    <t>%</t>
  </si>
  <si>
    <t>Degraded</t>
  </si>
  <si>
    <t>Discharged</t>
  </si>
  <si>
    <t>g</t>
  </si>
  <si>
    <t>Influent Mass</t>
  </si>
  <si>
    <t>kg m-3</t>
  </si>
  <si>
    <t>Median</t>
  </si>
  <si>
    <t>min</t>
  </si>
  <si>
    <t>max</t>
  </si>
  <si>
    <t>Blocks</t>
  </si>
  <si>
    <t>Connections</t>
  </si>
  <si>
    <t>Complexity</t>
  </si>
  <si>
    <t>No Baffles</t>
  </si>
  <si>
    <t>Type of connections</t>
  </si>
  <si>
    <t>EFF SCOD</t>
  </si>
  <si>
    <t>SCOD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</si>
</sst>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4" x14ac:knownFonts="1"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2" borderId="0" xfId="0" applyFill="1"/>
    <xf numFmtId="0" fontId="2" fillId="0" borderId="0" xfId="0" applyFont="1"/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1" fontId="2" fillId="0" borderId="0" xfId="0" applyNumberFormat="1" applyFont="1"/>
    <xf numFmtId="2" fontId="2" fillId="0" borderId="0" xfId="0" applyNumberFormat="1" applyFont="1"/>
    <xf numFmtId="0" fontId="0" fillId="0" borderId="0" xfId="0" applyAlignment="1">
      <alignment horizontal="center" wrapText="1"/>
    </xf>
    <xf numFmtId="1" fontId="0" fillId="0" borderId="0" xfId="0" applyNumberFormat="1"/>
    <xf numFmtId="164" fontId="2" fillId="0" borderId="0" xfId="0" applyNumberFormat="1" applyFont="1"/>
    <xf numFmtId="0" fontId="2" fillId="2" borderId="0" xfId="0" applyFont="1" applyFill="1"/>
    <xf numFmtId="165" fontId="2" fillId="0" borderId="0" xfId="0" applyNumberFormat="1" applyFont="1" applyAlignment="1">
      <alignment horizontal="right"/>
    </xf>
    <xf numFmtId="0" fontId="0" fillId="0" borderId="0" xfId="0" applyAlignment="1">
      <alignment horizontal="center" vertical="center" wrapText="1"/>
    </xf>
    <xf numFmtId="2" fontId="2" fillId="0" borderId="0" xfId="0" applyNumberFormat="1" applyFont="1" applyAlignment="1">
      <alignment horizontal="right"/>
    </xf>
    <xf numFmtId="1" fontId="2" fillId="0" borderId="0" xfId="0" applyNumberFormat="1" applyFont="1" applyAlignment="1">
      <alignment wrapText="1"/>
    </xf>
    <xf numFmtId="164" fontId="2" fillId="2" borderId="0" xfId="0" applyNumberFormat="1" applyFont="1" applyFill="1"/>
    <xf numFmtId="2" fontId="2" fillId="2" borderId="0" xfId="0" applyNumberFormat="1" applyFont="1" applyFill="1" applyAlignment="1">
      <alignment horizontal="right"/>
    </xf>
    <xf numFmtId="0" fontId="1" fillId="2" borderId="0" xfId="0" applyFont="1" applyFill="1"/>
    <xf numFmtId="1" fontId="0" fillId="2" borderId="0" xfId="0" applyNumberFormat="1" applyFill="1" applyAlignment="1">
      <alignment wrapText="1"/>
    </xf>
    <xf numFmtId="1" fontId="0" fillId="2" borderId="0" xfId="0" applyNumberFormat="1" applyFill="1"/>
    <xf numFmtId="0" fontId="0" fillId="2" borderId="0" xfId="0" applyFill="1" applyAlignment="1">
      <alignment wrapText="1"/>
    </xf>
    <xf numFmtId="165" fontId="2" fillId="0" borderId="0" xfId="0" applyNumberFormat="1" applyFont="1"/>
    <xf numFmtId="9" fontId="0" fillId="0" borderId="0" xfId="0" applyNumberFormat="1"/>
    <xf numFmtId="0" fontId="3" fillId="0" borderId="0" xfId="0" applyFont="1"/>
    <xf numFmtId="164" fontId="1" fillId="0" borderId="0" xfId="0" applyNumberFormat="1" applyFont="1"/>
    <xf numFmtId="1" fontId="3" fillId="0" borderId="0" xfId="0" applyNumberFormat="1" applyFont="1" applyAlignment="1">
      <alignment wrapText="1"/>
    </xf>
    <xf numFmtId="1" fontId="3" fillId="0" borderId="0" xfId="0" applyNumberFormat="1" applyFont="1"/>
    <xf numFmtId="0" fontId="3" fillId="0" borderId="0" xfId="0" applyFont="1" applyAlignment="1">
      <alignment wrapText="1"/>
    </xf>
    <xf numFmtId="2" fontId="1" fillId="0" borderId="0" xfId="0" applyNumberFormat="1" applyFont="1" applyAlignment="1">
      <alignment horizontal="right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2" borderId="0" xfId="0" applyFill="1" applyAlignment="1">
      <alignment horizontal="center" wrapText="1"/>
    </xf>
    <xf numFmtId="0" fontId="2" fillId="0" borderId="0" xfId="0" applyFont="1" applyFill="1"/>
    <xf numFmtId="0" fontId="0" fillId="0" borderId="0" xfId="0" applyFill="1"/>
    <xf numFmtId="1" fontId="0" fillId="0" borderId="0" xfId="0" applyNumberFormat="1" applyFill="1"/>
    <xf numFmtId="1" fontId="0" fillId="0" borderId="0" xfId="0" applyNumberFormat="1" applyFill="1" applyAlignment="1">
      <alignment wrapText="1"/>
    </xf>
    <xf numFmtId="1" fontId="2" fillId="0" borderId="0" xfId="0" applyNumberFormat="1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9863-4381-41AE-99DF-D32F986C3842}">
  <dimension ref="B1:H63"/>
  <sheetViews>
    <sheetView topLeftCell="A3" workbookViewId="0">
      <selection activeCell="C33" sqref="C33"/>
    </sheetView>
  </sheetViews>
  <sheetFormatPr defaultRowHeight="14.25" x14ac:dyDescent="0.2"/>
  <cols>
    <col min="2" max="2" width="13.5" customWidth="1"/>
    <col min="3" max="3" width="9.25" customWidth="1"/>
    <col min="5" max="5" width="12.375" customWidth="1"/>
    <col min="7" max="7" width="29.375" customWidth="1"/>
  </cols>
  <sheetData>
    <row r="1" spans="2:8" x14ac:dyDescent="0.2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2:8" ht="15" x14ac:dyDescent="0.25">
      <c r="B2" s="1">
        <v>1</v>
      </c>
      <c r="C2" s="1" t="s">
        <v>7</v>
      </c>
      <c r="D2" s="1" t="s">
        <v>8</v>
      </c>
      <c r="E2" s="1" t="s">
        <v>9</v>
      </c>
      <c r="F2" s="1" t="s">
        <v>10</v>
      </c>
      <c r="G2" s="1" t="s">
        <v>11</v>
      </c>
    </row>
    <row r="3" spans="2:8" x14ac:dyDescent="0.2">
      <c r="B3">
        <v>2</v>
      </c>
      <c r="C3" t="s">
        <v>7</v>
      </c>
      <c r="D3" t="s">
        <v>8</v>
      </c>
      <c r="E3" t="s">
        <v>12</v>
      </c>
      <c r="F3" t="s">
        <v>13</v>
      </c>
      <c r="H3" s="2" t="s">
        <v>10</v>
      </c>
    </row>
    <row r="4" spans="2:8" x14ac:dyDescent="0.2">
      <c r="B4">
        <v>3</v>
      </c>
      <c r="C4" t="s">
        <v>7</v>
      </c>
      <c r="D4" t="s">
        <v>8</v>
      </c>
      <c r="E4" t="s">
        <v>14</v>
      </c>
      <c r="F4" t="s">
        <v>13</v>
      </c>
      <c r="H4" t="s">
        <v>13</v>
      </c>
    </row>
    <row r="5" spans="2:8" x14ac:dyDescent="0.2">
      <c r="B5">
        <v>4</v>
      </c>
      <c r="C5" t="s">
        <v>7</v>
      </c>
      <c r="D5" t="s">
        <v>8</v>
      </c>
      <c r="E5" t="s">
        <v>15</v>
      </c>
      <c r="F5" t="s">
        <v>16</v>
      </c>
      <c r="H5" t="s">
        <v>10</v>
      </c>
    </row>
    <row r="6" spans="2:8" x14ac:dyDescent="0.2">
      <c r="B6">
        <v>5</v>
      </c>
      <c r="C6" t="s">
        <v>7</v>
      </c>
      <c r="D6" t="s">
        <v>8</v>
      </c>
      <c r="E6" t="s">
        <v>17</v>
      </c>
      <c r="F6" t="s">
        <v>13</v>
      </c>
      <c r="H6" t="s">
        <v>13</v>
      </c>
    </row>
    <row r="7" spans="2:8" ht="15" x14ac:dyDescent="0.25">
      <c r="B7" s="1">
        <v>6</v>
      </c>
      <c r="C7" s="1" t="s">
        <v>7</v>
      </c>
      <c r="D7" s="1" t="s">
        <v>8</v>
      </c>
      <c r="E7" s="1" t="s">
        <v>18</v>
      </c>
      <c r="F7" s="1" t="s">
        <v>10</v>
      </c>
      <c r="G7" s="1" t="s">
        <v>11</v>
      </c>
      <c r="H7" t="s">
        <v>10</v>
      </c>
    </row>
    <row r="8" spans="2:8" x14ac:dyDescent="0.2">
      <c r="B8">
        <v>7</v>
      </c>
      <c r="C8" t="s">
        <v>7</v>
      </c>
      <c r="D8" t="s">
        <v>8</v>
      </c>
      <c r="E8" t="s">
        <v>19</v>
      </c>
      <c r="F8" t="s">
        <v>13</v>
      </c>
      <c r="H8" t="s">
        <v>13</v>
      </c>
    </row>
    <row r="9" spans="2:8" ht="15" x14ac:dyDescent="0.25">
      <c r="B9" s="1">
        <v>8</v>
      </c>
      <c r="C9" s="1" t="s">
        <v>7</v>
      </c>
      <c r="D9" s="1" t="s">
        <v>8</v>
      </c>
      <c r="E9" s="1" t="s">
        <v>20</v>
      </c>
      <c r="F9" s="1" t="s">
        <v>10</v>
      </c>
      <c r="G9" s="1" t="s">
        <v>21</v>
      </c>
    </row>
    <row r="10" spans="2:8" ht="15" x14ac:dyDescent="0.25">
      <c r="B10" s="1">
        <v>9</v>
      </c>
      <c r="C10" s="1" t="s">
        <v>7</v>
      </c>
      <c r="D10" s="1" t="s">
        <v>8</v>
      </c>
      <c r="E10" s="1" t="s">
        <v>22</v>
      </c>
      <c r="F10" s="1" t="s">
        <v>10</v>
      </c>
      <c r="G10" s="1" t="s">
        <v>23</v>
      </c>
    </row>
    <row r="11" spans="2:8" ht="15" x14ac:dyDescent="0.25">
      <c r="B11" s="1">
        <v>10</v>
      </c>
      <c r="C11" s="1" t="s">
        <v>7</v>
      </c>
      <c r="D11" s="1" t="s">
        <v>8</v>
      </c>
      <c r="E11" s="1" t="s">
        <v>24</v>
      </c>
      <c r="F11" s="1" t="s">
        <v>10</v>
      </c>
      <c r="G11" s="1" t="s">
        <v>25</v>
      </c>
    </row>
    <row r="12" spans="2:8" x14ac:dyDescent="0.2">
      <c r="B12">
        <v>11</v>
      </c>
      <c r="C12" t="s">
        <v>7</v>
      </c>
      <c r="D12" t="s">
        <v>8</v>
      </c>
      <c r="E12" t="s">
        <v>26</v>
      </c>
      <c r="F12" t="s">
        <v>13</v>
      </c>
      <c r="H12" t="s">
        <v>13</v>
      </c>
    </row>
    <row r="13" spans="2:8" ht="15" x14ac:dyDescent="0.25">
      <c r="B13" s="1">
        <v>12</v>
      </c>
      <c r="C13" s="1" t="s">
        <v>7</v>
      </c>
      <c r="D13" s="1" t="s">
        <v>8</v>
      </c>
      <c r="E13" s="1" t="s">
        <v>27</v>
      </c>
      <c r="F13" s="1" t="s">
        <v>28</v>
      </c>
      <c r="G13" s="1" t="s">
        <v>29</v>
      </c>
    </row>
    <row r="14" spans="2:8" x14ac:dyDescent="0.2">
      <c r="B14">
        <v>13</v>
      </c>
      <c r="C14" t="s">
        <v>7</v>
      </c>
      <c r="D14" t="s">
        <v>8</v>
      </c>
      <c r="E14" t="s">
        <v>30</v>
      </c>
      <c r="F14" t="s">
        <v>13</v>
      </c>
      <c r="H14" t="s">
        <v>13</v>
      </c>
    </row>
    <row r="15" spans="2:8" ht="15" x14ac:dyDescent="0.25">
      <c r="B15" s="1">
        <v>14</v>
      </c>
      <c r="C15" s="1" t="s">
        <v>7</v>
      </c>
      <c r="D15" s="1" t="s">
        <v>8</v>
      </c>
      <c r="E15" s="1" t="s">
        <v>31</v>
      </c>
      <c r="F15" s="1" t="s">
        <v>10</v>
      </c>
      <c r="G15" s="1" t="s">
        <v>32</v>
      </c>
    </row>
    <row r="16" spans="2:8" ht="15" x14ac:dyDescent="0.25">
      <c r="B16" s="1">
        <v>15</v>
      </c>
      <c r="C16" s="1" t="s">
        <v>7</v>
      </c>
      <c r="D16" s="1" t="s">
        <v>8</v>
      </c>
      <c r="E16" s="1" t="s">
        <v>33</v>
      </c>
      <c r="F16" s="1" t="s">
        <v>10</v>
      </c>
      <c r="G16" s="1"/>
    </row>
    <row r="17" spans="2:8" ht="15" x14ac:dyDescent="0.25">
      <c r="B17">
        <v>16</v>
      </c>
      <c r="C17" t="s">
        <v>7</v>
      </c>
      <c r="D17" t="s">
        <v>8</v>
      </c>
      <c r="E17" t="s">
        <v>34</v>
      </c>
      <c r="F17" s="3" t="s">
        <v>13</v>
      </c>
      <c r="H17" t="s">
        <v>13</v>
      </c>
    </row>
    <row r="18" spans="2:8" x14ac:dyDescent="0.2">
      <c r="B18">
        <v>17</v>
      </c>
      <c r="C18" t="s">
        <v>7</v>
      </c>
      <c r="D18" t="s">
        <v>8</v>
      </c>
      <c r="E18" t="s">
        <v>35</v>
      </c>
      <c r="F18" t="s">
        <v>13</v>
      </c>
      <c r="H18" t="s">
        <v>36</v>
      </c>
    </row>
    <row r="19" spans="2:8" ht="15" x14ac:dyDescent="0.25">
      <c r="B19">
        <v>18</v>
      </c>
      <c r="C19" t="s">
        <v>7</v>
      </c>
      <c r="D19" t="s">
        <v>8</v>
      </c>
      <c r="E19" t="s">
        <v>37</v>
      </c>
      <c r="F19" s="1" t="s">
        <v>10</v>
      </c>
    </row>
    <row r="20" spans="2:8" x14ac:dyDescent="0.2">
      <c r="B20">
        <v>19</v>
      </c>
      <c r="C20" t="s">
        <v>7</v>
      </c>
      <c r="D20" t="s">
        <v>8</v>
      </c>
      <c r="E20" t="s">
        <v>38</v>
      </c>
      <c r="F20" t="s">
        <v>13</v>
      </c>
      <c r="H20" t="s">
        <v>39</v>
      </c>
    </row>
    <row r="21" spans="2:8" x14ac:dyDescent="0.2">
      <c r="B21">
        <v>20</v>
      </c>
      <c r="C21" t="s">
        <v>7</v>
      </c>
      <c r="D21" t="s">
        <v>8</v>
      </c>
      <c r="E21" t="s">
        <v>40</v>
      </c>
      <c r="F21" t="s">
        <v>13</v>
      </c>
      <c r="H21" t="s">
        <v>36</v>
      </c>
    </row>
    <row r="22" spans="2:8" x14ac:dyDescent="0.2">
      <c r="B22">
        <v>21</v>
      </c>
      <c r="C22" t="s">
        <v>7</v>
      </c>
      <c r="D22" t="s">
        <v>8</v>
      </c>
      <c r="E22" t="s">
        <v>41</v>
      </c>
      <c r="F22" t="s">
        <v>13</v>
      </c>
      <c r="H22" t="s">
        <v>36</v>
      </c>
    </row>
    <row r="23" spans="2:8" ht="15" x14ac:dyDescent="0.25">
      <c r="B23" s="1">
        <v>22</v>
      </c>
      <c r="C23" s="1" t="s">
        <v>7</v>
      </c>
      <c r="D23" s="1" t="s">
        <v>8</v>
      </c>
      <c r="E23" s="1" t="s">
        <v>42</v>
      </c>
      <c r="F23" s="1" t="s">
        <v>10</v>
      </c>
      <c r="G23" s="1"/>
    </row>
    <row r="24" spans="2:8" ht="15" x14ac:dyDescent="0.25">
      <c r="B24" s="1">
        <v>23</v>
      </c>
      <c r="C24" s="1" t="s">
        <v>7</v>
      </c>
      <c r="D24" s="1" t="s">
        <v>8</v>
      </c>
      <c r="E24" s="1" t="s">
        <v>43</v>
      </c>
      <c r="F24" s="1" t="s">
        <v>10</v>
      </c>
      <c r="G24" s="1" t="s">
        <v>44</v>
      </c>
    </row>
    <row r="25" spans="2:8" x14ac:dyDescent="0.2">
      <c r="B25">
        <v>24</v>
      </c>
      <c r="C25" t="s">
        <v>7</v>
      </c>
      <c r="D25" t="s">
        <v>8</v>
      </c>
      <c r="E25" t="s">
        <v>45</v>
      </c>
      <c r="F25" t="s">
        <v>13</v>
      </c>
      <c r="H25" t="s">
        <v>39</v>
      </c>
    </row>
    <row r="26" spans="2:8" ht="15" x14ac:dyDescent="0.25">
      <c r="B26" s="1">
        <v>25</v>
      </c>
      <c r="C26" s="1" t="s">
        <v>7</v>
      </c>
      <c r="D26" s="1" t="s">
        <v>8</v>
      </c>
      <c r="E26" s="1" t="s">
        <v>46</v>
      </c>
      <c r="F26" s="1" t="s">
        <v>10</v>
      </c>
      <c r="G26" s="1" t="s">
        <v>47</v>
      </c>
    </row>
    <row r="27" spans="2:8" ht="15" x14ac:dyDescent="0.25">
      <c r="B27" s="1">
        <v>26</v>
      </c>
      <c r="C27" s="1" t="s">
        <v>7</v>
      </c>
      <c r="D27" s="1" t="s">
        <v>8</v>
      </c>
      <c r="E27" s="1" t="s">
        <v>48</v>
      </c>
      <c r="F27" s="1" t="s">
        <v>49</v>
      </c>
      <c r="G27" s="1"/>
    </row>
    <row r="28" spans="2:8" ht="15" x14ac:dyDescent="0.25">
      <c r="B28">
        <v>27</v>
      </c>
      <c r="C28" t="s">
        <v>7</v>
      </c>
      <c r="D28" t="s">
        <v>8</v>
      </c>
      <c r="E28" t="s">
        <v>50</v>
      </c>
      <c r="F28" s="3" t="s">
        <v>13</v>
      </c>
      <c r="G28" t="s">
        <v>51</v>
      </c>
      <c r="H28" t="s">
        <v>36</v>
      </c>
    </row>
    <row r="29" spans="2:8" ht="15" x14ac:dyDescent="0.25">
      <c r="B29" s="1">
        <v>28</v>
      </c>
      <c r="C29" s="1" t="s">
        <v>7</v>
      </c>
      <c r="D29" s="1" t="s">
        <v>8</v>
      </c>
      <c r="E29" s="1" t="s">
        <v>52</v>
      </c>
      <c r="F29" s="1" t="s">
        <v>10</v>
      </c>
      <c r="G29" s="1" t="s">
        <v>23</v>
      </c>
    </row>
    <row r="30" spans="2:8" ht="15" x14ac:dyDescent="0.25">
      <c r="B30">
        <v>29</v>
      </c>
      <c r="C30" t="s">
        <v>7</v>
      </c>
      <c r="D30" t="s">
        <v>8</v>
      </c>
      <c r="E30" t="s">
        <v>53</v>
      </c>
      <c r="F30" s="3" t="s">
        <v>10</v>
      </c>
      <c r="G30" t="s">
        <v>23</v>
      </c>
    </row>
    <row r="31" spans="2:8" ht="15" x14ac:dyDescent="0.25">
      <c r="B31">
        <v>30</v>
      </c>
      <c r="C31" t="s">
        <v>7</v>
      </c>
      <c r="D31" t="s">
        <v>8</v>
      </c>
      <c r="E31" t="s">
        <v>54</v>
      </c>
      <c r="F31" s="3" t="s">
        <v>13</v>
      </c>
      <c r="H31" t="s">
        <v>36</v>
      </c>
    </row>
    <row r="32" spans="2:8" x14ac:dyDescent="0.2">
      <c r="B32">
        <v>31</v>
      </c>
      <c r="C32" t="s">
        <v>7</v>
      </c>
      <c r="D32" t="s">
        <v>8</v>
      </c>
      <c r="E32" t="s">
        <v>55</v>
      </c>
      <c r="F32" t="s">
        <v>13</v>
      </c>
      <c r="H32" t="s">
        <v>39</v>
      </c>
    </row>
    <row r="33" spans="2:8" ht="15" x14ac:dyDescent="0.25">
      <c r="B33">
        <v>32</v>
      </c>
      <c r="C33" t="s">
        <v>7</v>
      </c>
      <c r="D33" t="s">
        <v>8</v>
      </c>
      <c r="E33" t="s">
        <v>56</v>
      </c>
      <c r="F33" s="3" t="s">
        <v>13</v>
      </c>
    </row>
    <row r="34" spans="2:8" ht="15" x14ac:dyDescent="0.25">
      <c r="B34" s="1">
        <v>33</v>
      </c>
      <c r="C34" s="1" t="s">
        <v>7</v>
      </c>
      <c r="D34" s="1" t="s">
        <v>8</v>
      </c>
      <c r="E34" s="1" t="s">
        <v>57</v>
      </c>
      <c r="F34" s="1" t="s">
        <v>10</v>
      </c>
      <c r="G34" s="1" t="s">
        <v>32</v>
      </c>
    </row>
    <row r="35" spans="2:8" ht="15" x14ac:dyDescent="0.25">
      <c r="B35" s="1">
        <v>34</v>
      </c>
      <c r="C35" s="1" t="s">
        <v>7</v>
      </c>
      <c r="D35" s="1" t="s">
        <v>8</v>
      </c>
      <c r="E35" s="1" t="s">
        <v>58</v>
      </c>
      <c r="F35" s="1" t="s">
        <v>10</v>
      </c>
      <c r="G35" s="1" t="s">
        <v>32</v>
      </c>
    </row>
    <row r="36" spans="2:8" x14ac:dyDescent="0.2">
      <c r="B36">
        <v>35</v>
      </c>
      <c r="C36" t="s">
        <v>7</v>
      </c>
      <c r="D36" t="s">
        <v>8</v>
      </c>
      <c r="E36" t="s">
        <v>59</v>
      </c>
      <c r="F36" t="s">
        <v>13</v>
      </c>
      <c r="H36" t="s">
        <v>39</v>
      </c>
    </row>
    <row r="37" spans="2:8" x14ac:dyDescent="0.2">
      <c r="B37">
        <v>36</v>
      </c>
      <c r="C37" t="s">
        <v>7</v>
      </c>
      <c r="D37" t="s">
        <v>8</v>
      </c>
      <c r="E37" t="s">
        <v>60</v>
      </c>
      <c r="F37" t="s">
        <v>13</v>
      </c>
      <c r="H37" t="s">
        <v>39</v>
      </c>
    </row>
    <row r="38" spans="2:8" ht="15" x14ac:dyDescent="0.25">
      <c r="B38" s="1">
        <v>37</v>
      </c>
      <c r="C38" s="1" t="s">
        <v>7</v>
      </c>
      <c r="D38" s="1" t="s">
        <v>8</v>
      </c>
      <c r="E38" s="1" t="s">
        <v>61</v>
      </c>
      <c r="F38" s="1" t="s">
        <v>10</v>
      </c>
      <c r="G38" s="1"/>
    </row>
    <row r="39" spans="2:8" ht="15" x14ac:dyDescent="0.25">
      <c r="B39" s="1">
        <v>38</v>
      </c>
      <c r="C39" s="1" t="s">
        <v>7</v>
      </c>
      <c r="D39" s="1" t="s">
        <v>8</v>
      </c>
      <c r="E39" s="1" t="s">
        <v>62</v>
      </c>
      <c r="F39" s="1" t="s">
        <v>10</v>
      </c>
      <c r="G39" s="1" t="s">
        <v>23</v>
      </c>
    </row>
    <row r="40" spans="2:8" ht="15" x14ac:dyDescent="0.25">
      <c r="B40" s="1">
        <v>39</v>
      </c>
      <c r="C40" s="1" t="s">
        <v>7</v>
      </c>
      <c r="D40" s="1" t="s">
        <v>8</v>
      </c>
      <c r="E40" s="1" t="s">
        <v>63</v>
      </c>
      <c r="F40" s="1" t="s">
        <v>10</v>
      </c>
      <c r="G40" s="1" t="s">
        <v>64</v>
      </c>
    </row>
    <row r="41" spans="2:8" ht="15" x14ac:dyDescent="0.25">
      <c r="B41" s="1">
        <v>40</v>
      </c>
      <c r="C41" s="1" t="s">
        <v>7</v>
      </c>
      <c r="D41" s="1" t="s">
        <v>8</v>
      </c>
      <c r="E41" s="1" t="s">
        <v>65</v>
      </c>
      <c r="F41" s="1" t="s">
        <v>10</v>
      </c>
      <c r="G41" s="1" t="s">
        <v>32</v>
      </c>
    </row>
    <row r="42" spans="2:8" ht="15" x14ac:dyDescent="0.25">
      <c r="B42" s="1">
        <v>41</v>
      </c>
      <c r="C42" s="1" t="s">
        <v>7</v>
      </c>
      <c r="D42" s="1" t="s">
        <v>8</v>
      </c>
      <c r="E42" s="1" t="s">
        <v>66</v>
      </c>
      <c r="F42" s="1" t="s">
        <v>10</v>
      </c>
      <c r="G42" s="1"/>
    </row>
    <row r="43" spans="2:8" ht="15" x14ac:dyDescent="0.25">
      <c r="B43">
        <v>42</v>
      </c>
      <c r="C43" t="s">
        <v>7</v>
      </c>
      <c r="D43" t="s">
        <v>8</v>
      </c>
      <c r="E43" t="s">
        <v>67</v>
      </c>
      <c r="F43" s="3" t="s">
        <v>13</v>
      </c>
    </row>
    <row r="44" spans="2:8" ht="15" x14ac:dyDescent="0.25">
      <c r="B44" s="1">
        <v>43</v>
      </c>
      <c r="C44" s="1" t="s">
        <v>7</v>
      </c>
      <c r="D44" s="1" t="s">
        <v>8</v>
      </c>
      <c r="E44" s="1" t="s">
        <v>68</v>
      </c>
      <c r="F44" s="1" t="s">
        <v>10</v>
      </c>
      <c r="G44" s="1" t="s">
        <v>32</v>
      </c>
    </row>
    <row r="45" spans="2:8" x14ac:dyDescent="0.2">
      <c r="B45">
        <v>44</v>
      </c>
      <c r="C45" t="s">
        <v>7</v>
      </c>
      <c r="D45" t="s">
        <v>8</v>
      </c>
      <c r="E45" t="s">
        <v>69</v>
      </c>
      <c r="F45" t="s">
        <v>13</v>
      </c>
      <c r="H45" t="s">
        <v>39</v>
      </c>
    </row>
    <row r="46" spans="2:8" ht="15" x14ac:dyDescent="0.25">
      <c r="B46">
        <v>45</v>
      </c>
      <c r="C46" t="s">
        <v>7</v>
      </c>
      <c r="D46" t="s">
        <v>8</v>
      </c>
      <c r="E46" t="s">
        <v>70</v>
      </c>
      <c r="F46" s="1" t="s">
        <v>13</v>
      </c>
      <c r="H46" t="s">
        <v>13</v>
      </c>
    </row>
    <row r="47" spans="2:8" ht="15" x14ac:dyDescent="0.25">
      <c r="B47">
        <v>46</v>
      </c>
      <c r="C47" t="s">
        <v>7</v>
      </c>
      <c r="D47" s="1" t="s">
        <v>8</v>
      </c>
      <c r="E47" s="1" t="s">
        <v>71</v>
      </c>
      <c r="F47" s="1" t="s">
        <v>10</v>
      </c>
      <c r="G47" s="1" t="s">
        <v>72</v>
      </c>
    </row>
    <row r="48" spans="2:8" x14ac:dyDescent="0.2">
      <c r="B48">
        <v>47</v>
      </c>
      <c r="C48" t="s">
        <v>7</v>
      </c>
      <c r="D48" t="s">
        <v>8</v>
      </c>
      <c r="E48" t="s">
        <v>73</v>
      </c>
      <c r="F48" t="s">
        <v>13</v>
      </c>
      <c r="H48" t="s">
        <v>13</v>
      </c>
    </row>
    <row r="49" spans="2:8" ht="15" x14ac:dyDescent="0.25">
      <c r="B49">
        <v>48</v>
      </c>
      <c r="C49" t="s">
        <v>7</v>
      </c>
      <c r="D49" s="1" t="s">
        <v>8</v>
      </c>
      <c r="E49" s="1" t="s">
        <v>74</v>
      </c>
      <c r="F49" s="1" t="s">
        <v>10</v>
      </c>
      <c r="G49" s="1" t="s">
        <v>23</v>
      </c>
    </row>
    <row r="50" spans="2:8" ht="15" x14ac:dyDescent="0.25">
      <c r="B50">
        <v>49</v>
      </c>
      <c r="C50" t="s">
        <v>7</v>
      </c>
      <c r="D50" s="1" t="s">
        <v>8</v>
      </c>
      <c r="E50" s="1" t="s">
        <v>75</v>
      </c>
      <c r="F50" s="1" t="s">
        <v>10</v>
      </c>
      <c r="G50" s="1" t="s">
        <v>23</v>
      </c>
      <c r="H50" t="s">
        <v>76</v>
      </c>
    </row>
    <row r="51" spans="2:8" ht="15" x14ac:dyDescent="0.25">
      <c r="B51">
        <v>50</v>
      </c>
      <c r="C51" t="s">
        <v>7</v>
      </c>
      <c r="D51" s="1" t="s">
        <v>8</v>
      </c>
      <c r="E51" s="1" t="s">
        <v>77</v>
      </c>
      <c r="F51" s="1" t="s">
        <v>10</v>
      </c>
      <c r="G51" s="1" t="s">
        <v>78</v>
      </c>
    </row>
    <row r="52" spans="2:8" ht="15" x14ac:dyDescent="0.25">
      <c r="B52">
        <v>51</v>
      </c>
      <c r="C52" t="s">
        <v>7</v>
      </c>
      <c r="D52" s="1" t="s">
        <v>8</v>
      </c>
      <c r="E52" s="1" t="s">
        <v>79</v>
      </c>
      <c r="F52" s="1" t="s">
        <v>10</v>
      </c>
      <c r="G52" s="1" t="s">
        <v>21</v>
      </c>
    </row>
    <row r="53" spans="2:8" ht="15" x14ac:dyDescent="0.25">
      <c r="B53">
        <v>52</v>
      </c>
      <c r="C53" t="s">
        <v>7</v>
      </c>
      <c r="D53" s="1" t="s">
        <v>8</v>
      </c>
      <c r="E53" s="1" t="s">
        <v>80</v>
      </c>
      <c r="F53" s="1" t="s">
        <v>10</v>
      </c>
      <c r="G53" s="1" t="s">
        <v>81</v>
      </c>
      <c r="H53" t="s">
        <v>76</v>
      </c>
    </row>
    <row r="54" spans="2:8" ht="15" x14ac:dyDescent="0.25">
      <c r="B54">
        <v>53</v>
      </c>
      <c r="C54" t="s">
        <v>7</v>
      </c>
      <c r="D54" s="1" t="s">
        <v>8</v>
      </c>
      <c r="E54" s="1" t="s">
        <v>82</v>
      </c>
      <c r="F54" s="1" t="s">
        <v>10</v>
      </c>
      <c r="G54" s="1" t="s">
        <v>83</v>
      </c>
    </row>
    <row r="55" spans="2:8" ht="15" x14ac:dyDescent="0.25">
      <c r="B55">
        <v>54</v>
      </c>
      <c r="C55" t="s">
        <v>7</v>
      </c>
      <c r="D55" s="1" t="s">
        <v>8</v>
      </c>
      <c r="E55" s="1" t="s">
        <v>84</v>
      </c>
      <c r="F55" s="1" t="s">
        <v>10</v>
      </c>
      <c r="G55" s="1" t="s">
        <v>78</v>
      </c>
    </row>
    <row r="56" spans="2:8" ht="15" x14ac:dyDescent="0.25">
      <c r="B56">
        <v>55</v>
      </c>
      <c r="C56" t="s">
        <v>7</v>
      </c>
      <c r="D56" s="1" t="s">
        <v>8</v>
      </c>
      <c r="E56" s="1" t="s">
        <v>85</v>
      </c>
      <c r="F56" s="1" t="s">
        <v>10</v>
      </c>
      <c r="G56" s="1" t="s">
        <v>78</v>
      </c>
    </row>
    <row r="57" spans="2:8" ht="15" x14ac:dyDescent="0.25">
      <c r="B57">
        <v>56</v>
      </c>
      <c r="C57" t="s">
        <v>7</v>
      </c>
      <c r="D57" s="1" t="s">
        <v>8</v>
      </c>
      <c r="E57" s="1" t="s">
        <v>86</v>
      </c>
      <c r="F57" s="1" t="s">
        <v>10</v>
      </c>
      <c r="G57" s="1" t="s">
        <v>78</v>
      </c>
    </row>
    <row r="58" spans="2:8" ht="15" x14ac:dyDescent="0.25">
      <c r="B58">
        <v>57</v>
      </c>
      <c r="C58" t="s">
        <v>7</v>
      </c>
      <c r="D58" t="s">
        <v>8</v>
      </c>
      <c r="E58" t="s">
        <v>87</v>
      </c>
      <c r="F58" s="3" t="s">
        <v>13</v>
      </c>
      <c r="H58" t="s">
        <v>13</v>
      </c>
    </row>
    <row r="59" spans="2:8" ht="15" x14ac:dyDescent="0.25">
      <c r="B59">
        <v>58</v>
      </c>
      <c r="C59" s="1" t="s">
        <v>7</v>
      </c>
      <c r="D59" s="1" t="s">
        <v>8</v>
      </c>
      <c r="E59" s="1" t="s">
        <v>88</v>
      </c>
      <c r="F59" s="1" t="s">
        <v>10</v>
      </c>
      <c r="G59" s="1" t="s">
        <v>21</v>
      </c>
    </row>
    <row r="60" spans="2:8" ht="15" x14ac:dyDescent="0.25">
      <c r="B60">
        <v>59</v>
      </c>
      <c r="C60" s="1" t="s">
        <v>7</v>
      </c>
      <c r="D60" s="1" t="s">
        <v>8</v>
      </c>
      <c r="E60" s="1" t="s">
        <v>89</v>
      </c>
      <c r="F60" s="1" t="s">
        <v>10</v>
      </c>
      <c r="G60" s="1" t="s">
        <v>90</v>
      </c>
    </row>
    <row r="61" spans="2:8" ht="15" x14ac:dyDescent="0.25">
      <c r="B61">
        <v>60</v>
      </c>
      <c r="C61" s="1" t="s">
        <v>7</v>
      </c>
      <c r="D61" s="1" t="s">
        <v>8</v>
      </c>
      <c r="E61" s="1" t="s">
        <v>91</v>
      </c>
      <c r="F61" s="1" t="s">
        <v>10</v>
      </c>
      <c r="G61" s="1" t="s">
        <v>81</v>
      </c>
      <c r="H61" t="s">
        <v>76</v>
      </c>
    </row>
    <row r="63" spans="2:8" ht="15" x14ac:dyDescent="0.25">
      <c r="B63" s="3">
        <v>61</v>
      </c>
      <c r="C63" s="3" t="s">
        <v>7</v>
      </c>
      <c r="D63" s="3" t="s">
        <v>92</v>
      </c>
      <c r="E63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3628F-CB54-40E8-BF75-4AA663D7150C}">
  <dimension ref="A1:AT54"/>
  <sheetViews>
    <sheetView tabSelected="1" zoomScale="70" zoomScaleNormal="70" workbookViewId="0">
      <pane xSplit="2" ySplit="1" topLeftCell="I2" activePane="bottomRight" state="frozen"/>
      <selection pane="topRight" activeCell="C1" sqref="C1"/>
      <selection pane="bottomLeft" activeCell="A2" sqref="A2"/>
      <selection pane="bottomRight" activeCell="M12" sqref="M12"/>
    </sheetView>
  </sheetViews>
  <sheetFormatPr defaultRowHeight="14.25" x14ac:dyDescent="0.2"/>
  <cols>
    <col min="10" max="10" width="1.5" customWidth="1"/>
    <col min="23" max="23" width="3.625" customWidth="1"/>
    <col min="30" max="30" width="2.25" customWidth="1"/>
    <col min="35" max="35" width="3.125" customWidth="1"/>
    <col min="36" max="36" width="24" customWidth="1"/>
  </cols>
  <sheetData>
    <row r="1" spans="1:46" ht="114" x14ac:dyDescent="0.2">
      <c r="B1" t="s">
        <v>93</v>
      </c>
      <c r="C1" t="s">
        <v>94</v>
      </c>
      <c r="D1" t="s">
        <v>95</v>
      </c>
      <c r="E1" t="s">
        <v>96</v>
      </c>
      <c r="F1" t="s">
        <v>97</v>
      </c>
      <c r="G1" t="s">
        <v>167</v>
      </c>
      <c r="H1" t="s">
        <v>98</v>
      </c>
      <c r="I1" t="s">
        <v>99</v>
      </c>
      <c r="K1" t="s">
        <v>100</v>
      </c>
      <c r="L1" t="s">
        <v>101</v>
      </c>
      <c r="M1" t="s">
        <v>102</v>
      </c>
      <c r="N1" t="s">
        <v>103</v>
      </c>
      <c r="O1" t="s">
        <v>104</v>
      </c>
      <c r="P1" t="s">
        <v>105</v>
      </c>
      <c r="Q1" t="s">
        <v>106</v>
      </c>
      <c r="R1" t="s">
        <v>107</v>
      </c>
      <c r="S1" t="s">
        <v>108</v>
      </c>
      <c r="T1" t="s">
        <v>109</v>
      </c>
      <c r="U1" t="s">
        <v>169</v>
      </c>
      <c r="V1" t="s">
        <v>170</v>
      </c>
      <c r="X1" s="4" t="s">
        <v>110</v>
      </c>
      <c r="Y1" s="4" t="s">
        <v>111</v>
      </c>
      <c r="Z1" s="4" t="s">
        <v>112</v>
      </c>
      <c r="AA1" s="4" t="s">
        <v>113</v>
      </c>
      <c r="AB1" s="4" t="s">
        <v>114</v>
      </c>
      <c r="AC1" s="4" t="s">
        <v>115</v>
      </c>
      <c r="AE1" s="4" t="s">
        <v>116</v>
      </c>
      <c r="AF1" s="4" t="s">
        <v>117</v>
      </c>
      <c r="AG1" s="4" t="s">
        <v>118</v>
      </c>
      <c r="AH1" s="4" t="s">
        <v>119</v>
      </c>
      <c r="AJ1" s="4" t="s">
        <v>120</v>
      </c>
      <c r="AN1" t="s">
        <v>164</v>
      </c>
      <c r="AO1" t="s">
        <v>165</v>
      </c>
      <c r="AP1" t="s">
        <v>168</v>
      </c>
      <c r="AR1" t="s">
        <v>166</v>
      </c>
      <c r="AT1" t="s">
        <v>166</v>
      </c>
    </row>
    <row r="2" spans="1:46" ht="15" x14ac:dyDescent="0.25">
      <c r="A2" s="30" t="s">
        <v>7</v>
      </c>
      <c r="B2" s="30"/>
      <c r="C2" t="s">
        <v>121</v>
      </c>
      <c r="D2" s="4">
        <v>13.5</v>
      </c>
      <c r="E2" s="3">
        <v>17</v>
      </c>
      <c r="F2" s="3">
        <v>60</v>
      </c>
      <c r="G2" s="3">
        <v>1</v>
      </c>
      <c r="H2" s="4">
        <v>18</v>
      </c>
      <c r="I2" s="4">
        <v>1.47</v>
      </c>
      <c r="J2" s="4"/>
      <c r="K2" s="4">
        <v>800</v>
      </c>
      <c r="L2" s="5">
        <f>(I2*D2)/(D2/(H2*24))</f>
        <v>635.04</v>
      </c>
      <c r="M2" s="5">
        <f>K2*(1-N2/100)</f>
        <v>334.99999999999994</v>
      </c>
      <c r="N2" s="5">
        <v>58.125000000000007</v>
      </c>
      <c r="O2" s="5"/>
      <c r="P2" s="3" t="s">
        <v>121</v>
      </c>
      <c r="Q2" s="5">
        <f>L2*(1-R2/100)</f>
        <v>432.9818181818182</v>
      </c>
      <c r="R2" s="6">
        <v>31.818181818181817</v>
      </c>
      <c r="S2" s="3" t="s">
        <v>121</v>
      </c>
      <c r="T2" s="3" t="s">
        <v>121</v>
      </c>
      <c r="U2" s="3"/>
      <c r="V2" s="3"/>
      <c r="X2" s="4"/>
      <c r="Y2" s="3" t="s">
        <v>121</v>
      </c>
      <c r="Z2" s="3" t="s">
        <v>121</v>
      </c>
      <c r="AA2" s="3" t="s">
        <v>121</v>
      </c>
      <c r="AB2" s="3" t="s">
        <v>121</v>
      </c>
      <c r="AC2" s="3" t="s">
        <v>121</v>
      </c>
      <c r="AE2" s="3" t="s">
        <v>121</v>
      </c>
      <c r="AF2" s="3"/>
      <c r="AG2" s="3" t="s">
        <v>121</v>
      </c>
      <c r="AH2" s="3" t="s">
        <v>121</v>
      </c>
      <c r="AJ2" s="30" t="s">
        <v>122</v>
      </c>
      <c r="AN2">
        <v>3</v>
      </c>
      <c r="AO2">
        <v>2</v>
      </c>
      <c r="AP2">
        <v>1</v>
      </c>
      <c r="AR2">
        <f>(AO2+AN2)*LN((AO2+2))</f>
        <v>6.9314718055994531</v>
      </c>
      <c r="AT2">
        <f>(AO2+AN2)*LN(AP2+2)</f>
        <v>5.4930614433405491</v>
      </c>
    </row>
    <row r="3" spans="1:46" ht="15" x14ac:dyDescent="0.25">
      <c r="A3" s="30" t="s">
        <v>7</v>
      </c>
      <c r="B3" s="30"/>
      <c r="C3" t="s">
        <v>121</v>
      </c>
      <c r="D3" s="4">
        <v>13.5</v>
      </c>
      <c r="E3" s="3">
        <v>9</v>
      </c>
      <c r="F3" s="3">
        <v>30</v>
      </c>
      <c r="G3" s="3">
        <v>1</v>
      </c>
      <c r="H3" s="4">
        <v>18</v>
      </c>
      <c r="I3" s="4">
        <v>1.47</v>
      </c>
      <c r="J3" s="4"/>
      <c r="K3" s="4">
        <v>800</v>
      </c>
      <c r="L3" s="5">
        <f>(I3*D3)/(D3/(H3*24))</f>
        <v>635.04</v>
      </c>
      <c r="M3" s="5">
        <f t="shared" ref="M3:M42" si="0">K3*(1-N3/100)</f>
        <v>491</v>
      </c>
      <c r="N3" s="5">
        <v>38.625</v>
      </c>
      <c r="O3" s="5"/>
      <c r="P3" s="3" t="s">
        <v>121</v>
      </c>
      <c r="Q3" s="5">
        <f t="shared" ref="Q3:Q37" si="1">L3*(1-R3/100)</f>
        <v>498.21774545454542</v>
      </c>
      <c r="R3" s="6">
        <v>21.545454545454547</v>
      </c>
      <c r="S3" s="3" t="s">
        <v>121</v>
      </c>
      <c r="T3" s="3" t="s">
        <v>121</v>
      </c>
      <c r="U3" s="3"/>
      <c r="V3" s="3"/>
      <c r="X3" s="4"/>
      <c r="Y3" s="3" t="s">
        <v>121</v>
      </c>
      <c r="Z3" s="3" t="s">
        <v>121</v>
      </c>
      <c r="AA3" s="3" t="s">
        <v>121</v>
      </c>
      <c r="AB3" s="3" t="s">
        <v>121</v>
      </c>
      <c r="AC3" s="3" t="s">
        <v>121</v>
      </c>
      <c r="AE3" s="3" t="s">
        <v>121</v>
      </c>
      <c r="AF3" s="3"/>
      <c r="AG3" s="3" t="s">
        <v>121</v>
      </c>
      <c r="AH3" s="3" t="s">
        <v>121</v>
      </c>
      <c r="AJ3" s="30"/>
      <c r="AN3">
        <v>3</v>
      </c>
      <c r="AO3">
        <v>2</v>
      </c>
      <c r="AP3">
        <v>1</v>
      </c>
      <c r="AR3">
        <f>(AO3+AN3)*LN((AO3+2))</f>
        <v>6.9314718055994531</v>
      </c>
      <c r="AT3">
        <f t="shared" ref="AT3:AT5" si="2">(AO3+AN3)*LN(AP3+2)</f>
        <v>5.4930614433405491</v>
      </c>
    </row>
    <row r="4" spans="1:46" ht="15" x14ac:dyDescent="0.25">
      <c r="A4" s="30" t="s">
        <v>7</v>
      </c>
      <c r="B4" s="30"/>
      <c r="C4" t="s">
        <v>121</v>
      </c>
      <c r="D4" s="4">
        <v>13.5</v>
      </c>
      <c r="E4" s="3">
        <v>13</v>
      </c>
      <c r="F4" s="3">
        <v>60</v>
      </c>
      <c r="G4" s="3">
        <v>1</v>
      </c>
      <c r="H4" s="4">
        <v>18</v>
      </c>
      <c r="I4" s="4">
        <v>1.47</v>
      </c>
      <c r="J4" s="4"/>
      <c r="K4" s="4">
        <v>800</v>
      </c>
      <c r="L4" s="5">
        <f>(I4*D4)/(D4/(H4*24))</f>
        <v>635.04</v>
      </c>
      <c r="M4" s="5">
        <f t="shared" si="0"/>
        <v>349</v>
      </c>
      <c r="N4" s="5">
        <v>56.375</v>
      </c>
      <c r="O4" s="5"/>
      <c r="P4" s="3" t="s">
        <v>121</v>
      </c>
      <c r="Q4" s="5">
        <f t="shared" si="1"/>
        <v>428.36334545454542</v>
      </c>
      <c r="R4" s="6">
        <v>32.545454545454547</v>
      </c>
      <c r="S4" s="3" t="s">
        <v>121</v>
      </c>
      <c r="T4" s="3" t="s">
        <v>121</v>
      </c>
      <c r="U4" s="3"/>
      <c r="V4" s="3"/>
      <c r="X4" s="4"/>
      <c r="Y4" s="3" t="s">
        <v>121</v>
      </c>
      <c r="Z4" s="3" t="s">
        <v>121</v>
      </c>
      <c r="AA4" s="3" t="s">
        <v>121</v>
      </c>
      <c r="AB4" s="3" t="s">
        <v>121</v>
      </c>
      <c r="AC4" s="3" t="s">
        <v>121</v>
      </c>
      <c r="AE4" s="3" t="s">
        <v>121</v>
      </c>
      <c r="AF4" s="3"/>
      <c r="AG4" s="3" t="s">
        <v>121</v>
      </c>
      <c r="AH4" s="3" t="s">
        <v>121</v>
      </c>
      <c r="AJ4" s="30"/>
      <c r="AN4">
        <v>3</v>
      </c>
      <c r="AO4">
        <v>2</v>
      </c>
      <c r="AP4">
        <v>1</v>
      </c>
      <c r="AR4">
        <f>(AO4+AN4)*LN((AO4+2))</f>
        <v>6.9314718055994531</v>
      </c>
      <c r="AT4">
        <f t="shared" si="2"/>
        <v>5.4930614433405491</v>
      </c>
    </row>
    <row r="5" spans="1:46" ht="15" x14ac:dyDescent="0.25">
      <c r="A5" s="30" t="s">
        <v>7</v>
      </c>
      <c r="B5" s="30"/>
      <c r="C5" t="s">
        <v>121</v>
      </c>
      <c r="D5" s="4">
        <v>13.5</v>
      </c>
      <c r="E5" s="3">
        <v>19</v>
      </c>
      <c r="F5" s="3">
        <v>90</v>
      </c>
      <c r="G5" s="3">
        <v>1</v>
      </c>
      <c r="H5" s="4">
        <v>18</v>
      </c>
      <c r="I5" s="4">
        <v>1.47</v>
      </c>
      <c r="J5" s="4"/>
      <c r="K5" s="4">
        <v>800</v>
      </c>
      <c r="L5" s="5">
        <f>(I5*D5)/(D5/(H5*24))</f>
        <v>635.04</v>
      </c>
      <c r="M5" s="5">
        <f t="shared" si="0"/>
        <v>343</v>
      </c>
      <c r="N5" s="5">
        <v>57.125</v>
      </c>
      <c r="O5" s="5"/>
      <c r="P5" s="3" t="s">
        <v>121</v>
      </c>
      <c r="Q5" s="5">
        <f t="shared" si="1"/>
        <v>463.57919999999996</v>
      </c>
      <c r="R5" s="6">
        <v>27</v>
      </c>
      <c r="S5" s="3" t="s">
        <v>121</v>
      </c>
      <c r="T5" s="3" t="s">
        <v>121</v>
      </c>
      <c r="U5" s="3"/>
      <c r="V5" s="3"/>
      <c r="X5" s="4"/>
      <c r="Y5" s="3" t="s">
        <v>121</v>
      </c>
      <c r="Z5" s="3" t="s">
        <v>121</v>
      </c>
      <c r="AA5" s="3" t="s">
        <v>121</v>
      </c>
      <c r="AB5" s="3" t="s">
        <v>121</v>
      </c>
      <c r="AC5" s="3" t="s">
        <v>121</v>
      </c>
      <c r="AE5" s="3" t="s">
        <v>121</v>
      </c>
      <c r="AF5" s="3"/>
      <c r="AG5" s="3" t="s">
        <v>121</v>
      </c>
      <c r="AH5" s="3" t="s">
        <v>121</v>
      </c>
      <c r="AJ5" s="30"/>
      <c r="AN5">
        <v>3</v>
      </c>
      <c r="AO5">
        <v>2</v>
      </c>
      <c r="AP5">
        <v>1</v>
      </c>
      <c r="AR5">
        <f>(AO5+AN5)*LN((AO5+2))</f>
        <v>6.9314718055994531</v>
      </c>
      <c r="AT5">
        <f t="shared" si="2"/>
        <v>5.4930614433405491</v>
      </c>
    </row>
    <row r="6" spans="1:46" ht="15" x14ac:dyDescent="0.25">
      <c r="A6" s="30" t="s">
        <v>7</v>
      </c>
      <c r="B6" s="30"/>
      <c r="C6" t="s">
        <v>121</v>
      </c>
      <c r="D6" t="s">
        <v>123</v>
      </c>
      <c r="E6" s="3">
        <v>15</v>
      </c>
      <c r="F6" t="s">
        <v>121</v>
      </c>
      <c r="G6" s="3"/>
      <c r="H6" t="s">
        <v>121</v>
      </c>
      <c r="I6" t="s">
        <v>121</v>
      </c>
      <c r="J6" s="4"/>
      <c r="K6" s="4">
        <v>188.8</v>
      </c>
      <c r="L6" t="s">
        <v>121</v>
      </c>
      <c r="M6" s="5">
        <f t="shared" si="0"/>
        <v>27.699999999999974</v>
      </c>
      <c r="N6" s="5">
        <v>85.328389830508485</v>
      </c>
      <c r="O6" s="5"/>
      <c r="P6" t="s">
        <v>121</v>
      </c>
      <c r="Q6" t="s">
        <v>121</v>
      </c>
      <c r="R6" t="s">
        <v>121</v>
      </c>
      <c r="S6" s="3" t="s">
        <v>121</v>
      </c>
      <c r="T6" t="s">
        <v>121</v>
      </c>
      <c r="X6" s="4"/>
      <c r="Y6" s="3" t="s">
        <v>121</v>
      </c>
      <c r="Z6" s="3" t="s">
        <v>121</v>
      </c>
      <c r="AA6" s="3" t="s">
        <v>121</v>
      </c>
      <c r="AB6" s="3" t="s">
        <v>121</v>
      </c>
      <c r="AC6" s="3" t="s">
        <v>121</v>
      </c>
      <c r="AE6" s="3" t="s">
        <v>121</v>
      </c>
      <c r="AF6" s="3"/>
      <c r="AG6" s="3" t="s">
        <v>121</v>
      </c>
      <c r="AH6" s="3" t="s">
        <v>121</v>
      </c>
      <c r="AJ6" s="30" t="s">
        <v>124</v>
      </c>
      <c r="AN6" t="s">
        <v>121</v>
      </c>
      <c r="AO6" t="s">
        <v>121</v>
      </c>
      <c r="AP6" t="s">
        <v>121</v>
      </c>
      <c r="AR6" t="s">
        <v>121</v>
      </c>
      <c r="AT6" t="s">
        <v>121</v>
      </c>
    </row>
    <row r="7" spans="1:46" ht="15" x14ac:dyDescent="0.25">
      <c r="A7" s="30" t="s">
        <v>7</v>
      </c>
      <c r="B7" s="30"/>
      <c r="C7" t="s">
        <v>121</v>
      </c>
      <c r="D7" t="s">
        <v>123</v>
      </c>
      <c r="E7" s="3">
        <v>4</v>
      </c>
      <c r="F7" t="s">
        <v>121</v>
      </c>
      <c r="G7" s="3"/>
      <c r="H7" t="s">
        <v>121</v>
      </c>
      <c r="I7" t="s">
        <v>121</v>
      </c>
      <c r="J7" s="4"/>
      <c r="K7" s="4">
        <v>188.8</v>
      </c>
      <c r="L7" t="s">
        <v>121</v>
      </c>
      <c r="M7" s="5">
        <f t="shared" si="0"/>
        <v>23.199999999999982</v>
      </c>
      <c r="N7" s="5">
        <v>87.711864406779668</v>
      </c>
      <c r="O7" s="5"/>
      <c r="P7" t="s">
        <v>121</v>
      </c>
      <c r="Q7" t="s">
        <v>121</v>
      </c>
      <c r="R7" t="s">
        <v>121</v>
      </c>
      <c r="S7" s="3" t="s">
        <v>121</v>
      </c>
      <c r="T7" t="s">
        <v>121</v>
      </c>
      <c r="X7" s="4"/>
      <c r="Y7" s="3" t="s">
        <v>121</v>
      </c>
      <c r="Z7" s="3" t="s">
        <v>121</v>
      </c>
      <c r="AA7" s="3" t="s">
        <v>121</v>
      </c>
      <c r="AB7" s="3" t="s">
        <v>121</v>
      </c>
      <c r="AC7" s="3" t="s">
        <v>121</v>
      </c>
      <c r="AE7" s="3" t="s">
        <v>121</v>
      </c>
      <c r="AF7" s="3"/>
      <c r="AG7" s="3">
        <v>0</v>
      </c>
      <c r="AH7" s="3">
        <v>0</v>
      </c>
      <c r="AJ7" s="30"/>
      <c r="AN7" t="s">
        <v>121</v>
      </c>
      <c r="AO7" t="s">
        <v>121</v>
      </c>
      <c r="AP7" t="s">
        <v>121</v>
      </c>
      <c r="AR7" t="s">
        <v>121</v>
      </c>
      <c r="AT7" t="s">
        <v>121</v>
      </c>
    </row>
    <row r="8" spans="1:46" ht="15" x14ac:dyDescent="0.25">
      <c r="A8" s="30" t="s">
        <v>7</v>
      </c>
      <c r="B8" s="30"/>
      <c r="C8" t="s">
        <v>121</v>
      </c>
      <c r="D8" t="s">
        <v>123</v>
      </c>
      <c r="E8" s="3">
        <v>1</v>
      </c>
      <c r="F8" t="s">
        <v>121</v>
      </c>
      <c r="H8" t="s">
        <v>121</v>
      </c>
      <c r="I8" t="s">
        <v>121</v>
      </c>
      <c r="J8" s="4"/>
      <c r="K8" s="4">
        <v>188.8</v>
      </c>
      <c r="L8" t="s">
        <v>121</v>
      </c>
      <c r="M8" s="5">
        <f t="shared" si="0"/>
        <v>29.399999999999995</v>
      </c>
      <c r="N8" s="5">
        <v>84.427966101694921</v>
      </c>
      <c r="O8" s="5"/>
      <c r="P8" t="s">
        <v>121</v>
      </c>
      <c r="Q8" t="s">
        <v>121</v>
      </c>
      <c r="R8" t="s">
        <v>121</v>
      </c>
      <c r="S8" s="3" t="s">
        <v>121</v>
      </c>
      <c r="T8" t="s">
        <v>121</v>
      </c>
      <c r="X8" s="4"/>
      <c r="Y8" s="3" t="s">
        <v>121</v>
      </c>
      <c r="Z8" s="3" t="s">
        <v>121</v>
      </c>
      <c r="AA8" s="3" t="s">
        <v>121</v>
      </c>
      <c r="AB8" s="3" t="s">
        <v>121</v>
      </c>
      <c r="AC8" s="3" t="s">
        <v>121</v>
      </c>
      <c r="AE8" s="3" t="s">
        <v>121</v>
      </c>
      <c r="AF8" s="3"/>
      <c r="AG8" s="3">
        <v>0</v>
      </c>
      <c r="AH8" s="3">
        <v>0</v>
      </c>
      <c r="AJ8" s="30"/>
      <c r="AN8" t="s">
        <v>121</v>
      </c>
      <c r="AO8" t="s">
        <v>121</v>
      </c>
      <c r="AP8" t="s">
        <v>121</v>
      </c>
      <c r="AR8" t="s">
        <v>121</v>
      </c>
      <c r="AT8" t="s">
        <v>121</v>
      </c>
    </row>
    <row r="9" spans="1:46" ht="15" x14ac:dyDescent="0.25">
      <c r="A9" s="30" t="s">
        <v>7</v>
      </c>
      <c r="B9" s="30"/>
      <c r="C9" t="s">
        <v>121</v>
      </c>
      <c r="D9">
        <v>18.399999999999999</v>
      </c>
      <c r="E9" s="3">
        <v>23.5</v>
      </c>
      <c r="F9">
        <v>365</v>
      </c>
      <c r="G9">
        <v>1</v>
      </c>
      <c r="H9">
        <v>58.9</v>
      </c>
      <c r="I9" s="7">
        <f t="shared" ref="I9:I21" si="3">((L9*(D9/H9)*24)/1000)/D9</f>
        <v>0.40253989813242785</v>
      </c>
      <c r="J9" s="4"/>
      <c r="K9" s="4">
        <v>204.5</v>
      </c>
      <c r="L9">
        <v>987.9</v>
      </c>
      <c r="M9" s="5">
        <f t="shared" si="0"/>
        <v>92.024999999999991</v>
      </c>
      <c r="N9" s="5">
        <v>55</v>
      </c>
      <c r="O9" s="5"/>
      <c r="P9" t="s">
        <v>121</v>
      </c>
      <c r="Q9" s="5">
        <f t="shared" si="1"/>
        <v>493.95</v>
      </c>
      <c r="R9">
        <v>50</v>
      </c>
      <c r="S9" s="3" t="s">
        <v>121</v>
      </c>
      <c r="T9" t="s">
        <v>121</v>
      </c>
      <c r="X9" s="4"/>
      <c r="Y9" s="3" t="s">
        <v>121</v>
      </c>
      <c r="Z9" s="3" t="s">
        <v>121</v>
      </c>
      <c r="AA9" s="3" t="s">
        <v>121</v>
      </c>
      <c r="AB9" s="3" t="s">
        <v>121</v>
      </c>
      <c r="AC9" s="3" t="s">
        <v>121</v>
      </c>
      <c r="AE9" s="3"/>
      <c r="AF9" s="3"/>
      <c r="AG9" s="3" t="s">
        <v>121</v>
      </c>
      <c r="AH9" s="3" t="s">
        <v>121</v>
      </c>
      <c r="AJ9" s="8" t="s">
        <v>125</v>
      </c>
      <c r="AN9">
        <v>3</v>
      </c>
      <c r="AO9">
        <v>2</v>
      </c>
      <c r="AP9">
        <v>1</v>
      </c>
      <c r="AR9">
        <f t="shared" ref="AR9:AR18" si="4">(AO9+AN9)*LN((AO9+2))</f>
        <v>6.9314718055994531</v>
      </c>
      <c r="AT9">
        <f t="shared" ref="AT9:AT18" si="5">(AO9+AN9)*LN(AP9+2)</f>
        <v>5.4930614433405491</v>
      </c>
    </row>
    <row r="10" spans="1:46" ht="15" x14ac:dyDescent="0.25">
      <c r="A10" s="30" t="s">
        <v>7</v>
      </c>
      <c r="B10" s="30"/>
      <c r="C10" t="s">
        <v>121</v>
      </c>
      <c r="D10">
        <v>2.1</v>
      </c>
      <c r="E10" t="s">
        <v>126</v>
      </c>
      <c r="F10">
        <v>191</v>
      </c>
      <c r="G10">
        <v>2</v>
      </c>
      <c r="H10">
        <v>84</v>
      </c>
      <c r="I10" s="7">
        <f t="shared" si="3"/>
        <v>0.2025714285714286</v>
      </c>
      <c r="J10" s="4"/>
      <c r="K10" s="4">
        <v>335</v>
      </c>
      <c r="L10">
        <v>709</v>
      </c>
      <c r="M10" s="5">
        <f t="shared" si="0"/>
        <v>60.300000000000018</v>
      </c>
      <c r="N10" s="5">
        <v>82</v>
      </c>
      <c r="O10" s="5"/>
      <c r="P10" t="s">
        <v>121</v>
      </c>
      <c r="Q10" s="5">
        <f t="shared" si="1"/>
        <v>333.22999999999996</v>
      </c>
      <c r="R10">
        <v>53</v>
      </c>
      <c r="S10" s="33" t="s">
        <v>121</v>
      </c>
      <c r="T10" s="34" t="s">
        <v>121</v>
      </c>
      <c r="U10" s="34"/>
      <c r="V10" s="34"/>
      <c r="X10" s="4"/>
      <c r="Y10" s="3">
        <v>0</v>
      </c>
      <c r="Z10" s="3" t="s">
        <v>121</v>
      </c>
      <c r="AA10" s="3" t="s">
        <v>121</v>
      </c>
      <c r="AB10" s="3" t="s">
        <v>121</v>
      </c>
      <c r="AC10" s="3" t="s">
        <v>121</v>
      </c>
      <c r="AE10" s="3"/>
      <c r="AF10" s="3"/>
      <c r="AG10" s="3" t="s">
        <v>121</v>
      </c>
      <c r="AH10" s="3" t="s">
        <v>121</v>
      </c>
      <c r="AJ10" s="30" t="s">
        <v>127</v>
      </c>
      <c r="AN10">
        <v>4</v>
      </c>
      <c r="AO10">
        <v>2</v>
      </c>
      <c r="AP10">
        <v>1</v>
      </c>
      <c r="AR10">
        <f t="shared" si="4"/>
        <v>8.317766166719343</v>
      </c>
      <c r="AT10">
        <f t="shared" si="5"/>
        <v>6.5916737320086582</v>
      </c>
    </row>
    <row r="11" spans="1:46" ht="15" x14ac:dyDescent="0.25">
      <c r="A11" s="30" t="s">
        <v>7</v>
      </c>
      <c r="B11" s="30"/>
      <c r="C11" t="s">
        <v>121</v>
      </c>
      <c r="D11">
        <v>2.25</v>
      </c>
      <c r="E11" t="s">
        <v>128</v>
      </c>
      <c r="F11">
        <v>39</v>
      </c>
      <c r="G11">
        <v>2</v>
      </c>
      <c r="H11">
        <v>72</v>
      </c>
      <c r="I11" s="7">
        <f t="shared" si="3"/>
        <v>0.19666666666666666</v>
      </c>
      <c r="J11" s="4"/>
      <c r="K11" s="4">
        <v>508</v>
      </c>
      <c r="L11">
        <v>590</v>
      </c>
      <c r="M11" s="5">
        <f t="shared" si="0"/>
        <v>116.83999999999999</v>
      </c>
      <c r="N11">
        <v>77</v>
      </c>
      <c r="P11" t="s">
        <v>121</v>
      </c>
      <c r="Q11" s="5">
        <f t="shared" si="1"/>
        <v>247.8</v>
      </c>
      <c r="R11">
        <v>58</v>
      </c>
      <c r="S11" s="33" t="s">
        <v>121</v>
      </c>
      <c r="T11" s="34" t="s">
        <v>121</v>
      </c>
      <c r="U11" s="34"/>
      <c r="V11" s="34"/>
      <c r="X11" s="4"/>
      <c r="Y11" s="3" t="s">
        <v>121</v>
      </c>
      <c r="Z11" s="3" t="s">
        <v>121</v>
      </c>
      <c r="AA11" s="3" t="s">
        <v>121</v>
      </c>
      <c r="AB11" s="3" t="s">
        <v>121</v>
      </c>
      <c r="AC11" s="3" t="s">
        <v>121</v>
      </c>
      <c r="AE11" s="3"/>
      <c r="AF11" s="3"/>
      <c r="AG11" s="3" t="s">
        <v>121</v>
      </c>
      <c r="AH11" s="3" t="s">
        <v>121</v>
      </c>
      <c r="AJ11" s="30"/>
      <c r="AN11">
        <v>4</v>
      </c>
      <c r="AO11">
        <v>2</v>
      </c>
      <c r="AP11">
        <v>1</v>
      </c>
      <c r="AR11">
        <f t="shared" si="4"/>
        <v>8.317766166719343</v>
      </c>
      <c r="AT11">
        <f t="shared" si="5"/>
        <v>6.5916737320086582</v>
      </c>
    </row>
    <row r="12" spans="1:46" ht="15" x14ac:dyDescent="0.25">
      <c r="A12" s="30" t="s">
        <v>7</v>
      </c>
      <c r="B12" s="30"/>
      <c r="C12" t="s">
        <v>121</v>
      </c>
      <c r="D12">
        <v>2.25</v>
      </c>
      <c r="E12" t="s">
        <v>129</v>
      </c>
      <c r="F12">
        <v>96</v>
      </c>
      <c r="G12">
        <v>2</v>
      </c>
      <c r="H12">
        <v>72</v>
      </c>
      <c r="I12" s="7">
        <f t="shared" si="3"/>
        <v>0.18866666666666665</v>
      </c>
      <c r="J12" s="4"/>
      <c r="K12">
        <v>348</v>
      </c>
      <c r="L12">
        <v>566</v>
      </c>
      <c r="M12" s="5">
        <f t="shared" si="0"/>
        <v>194.88000000000002</v>
      </c>
      <c r="N12" s="5">
        <v>44</v>
      </c>
      <c r="O12" s="5"/>
      <c r="P12" t="s">
        <v>121</v>
      </c>
      <c r="Q12" s="5">
        <f t="shared" si="1"/>
        <v>452.8</v>
      </c>
      <c r="R12">
        <v>20</v>
      </c>
      <c r="S12" s="33" t="s">
        <v>121</v>
      </c>
      <c r="T12" s="34" t="s">
        <v>121</v>
      </c>
      <c r="U12" s="34"/>
      <c r="V12" s="34"/>
      <c r="X12" s="4"/>
      <c r="Y12" s="3" t="s">
        <v>121</v>
      </c>
      <c r="Z12" s="3" t="s">
        <v>121</v>
      </c>
      <c r="AA12" s="3" t="s">
        <v>121</v>
      </c>
      <c r="AB12" s="3" t="s">
        <v>121</v>
      </c>
      <c r="AC12" s="3" t="s">
        <v>121</v>
      </c>
      <c r="AE12" s="3"/>
      <c r="AF12" s="3"/>
      <c r="AG12" s="3" t="s">
        <v>121</v>
      </c>
      <c r="AH12" s="3" t="s">
        <v>121</v>
      </c>
      <c r="AJ12" s="30"/>
      <c r="AN12">
        <v>4</v>
      </c>
      <c r="AO12">
        <v>2</v>
      </c>
      <c r="AP12">
        <v>1</v>
      </c>
      <c r="AR12">
        <f t="shared" si="4"/>
        <v>8.317766166719343</v>
      </c>
      <c r="AT12">
        <f t="shared" si="5"/>
        <v>6.5916737320086582</v>
      </c>
    </row>
    <row r="13" spans="1:46" ht="15" x14ac:dyDescent="0.25">
      <c r="A13" s="30" t="s">
        <v>7</v>
      </c>
      <c r="B13" s="30"/>
      <c r="C13" t="s">
        <v>121</v>
      </c>
      <c r="D13">
        <v>2.25</v>
      </c>
      <c r="E13">
        <v>16.100000000000001</v>
      </c>
      <c r="F13">
        <v>43</v>
      </c>
      <c r="G13">
        <v>2</v>
      </c>
      <c r="H13">
        <v>24</v>
      </c>
      <c r="I13" s="7">
        <f t="shared" si="3"/>
        <v>0.746</v>
      </c>
      <c r="J13" s="4"/>
      <c r="K13">
        <v>545</v>
      </c>
      <c r="L13">
        <v>746</v>
      </c>
      <c r="M13" s="5">
        <f t="shared" si="0"/>
        <v>463.25</v>
      </c>
      <c r="N13">
        <v>15</v>
      </c>
      <c r="O13" s="9">
        <f>AVERAGE(N10:N16)</f>
        <v>50.857142857142854</v>
      </c>
      <c r="P13" t="s">
        <v>121</v>
      </c>
      <c r="Q13" s="5">
        <f t="shared" si="1"/>
        <v>566.96</v>
      </c>
      <c r="R13">
        <v>24</v>
      </c>
      <c r="S13" s="33" t="s">
        <v>121</v>
      </c>
      <c r="T13" s="34" t="s">
        <v>121</v>
      </c>
      <c r="U13" s="34"/>
      <c r="V13" s="34"/>
      <c r="X13" s="4"/>
      <c r="Y13" s="3" t="s">
        <v>121</v>
      </c>
      <c r="Z13" s="3" t="s">
        <v>121</v>
      </c>
      <c r="AA13" s="3" t="s">
        <v>121</v>
      </c>
      <c r="AB13" s="3" t="s">
        <v>121</v>
      </c>
      <c r="AC13" s="3" t="s">
        <v>121</v>
      </c>
      <c r="AE13" s="3"/>
      <c r="AF13" s="3"/>
      <c r="AG13" s="3" t="s">
        <v>121</v>
      </c>
      <c r="AH13" s="3" t="s">
        <v>121</v>
      </c>
      <c r="AJ13" s="30"/>
      <c r="AN13">
        <v>4</v>
      </c>
      <c r="AO13">
        <v>2</v>
      </c>
      <c r="AP13">
        <v>1</v>
      </c>
      <c r="AR13">
        <f t="shared" si="4"/>
        <v>8.317766166719343</v>
      </c>
      <c r="AT13">
        <f t="shared" si="5"/>
        <v>6.5916737320086582</v>
      </c>
    </row>
    <row r="14" spans="1:46" ht="15" x14ac:dyDescent="0.25">
      <c r="A14" s="30" t="s">
        <v>7</v>
      </c>
      <c r="B14" s="30"/>
      <c r="C14" t="s">
        <v>121</v>
      </c>
      <c r="D14">
        <v>2.25</v>
      </c>
      <c r="E14" t="s">
        <v>130</v>
      </c>
      <c r="F14">
        <v>55</v>
      </c>
      <c r="G14">
        <v>2</v>
      </c>
      <c r="H14">
        <v>72</v>
      </c>
      <c r="I14" s="7">
        <f t="shared" si="3"/>
        <v>0.24633333333333335</v>
      </c>
      <c r="J14" s="4"/>
      <c r="K14">
        <v>388</v>
      </c>
      <c r="L14">
        <v>739</v>
      </c>
      <c r="M14" s="5">
        <f t="shared" si="0"/>
        <v>147.44</v>
      </c>
      <c r="N14">
        <v>62</v>
      </c>
      <c r="P14" t="s">
        <v>121</v>
      </c>
      <c r="Q14" s="5">
        <f t="shared" si="1"/>
        <v>384.28000000000003</v>
      </c>
      <c r="R14">
        <v>48</v>
      </c>
      <c r="S14" s="33" t="s">
        <v>121</v>
      </c>
      <c r="T14" s="34" t="s">
        <v>121</v>
      </c>
      <c r="U14" s="34"/>
      <c r="V14" s="34"/>
      <c r="X14" s="4"/>
      <c r="Y14" s="3" t="s">
        <v>121</v>
      </c>
      <c r="Z14" s="3" t="s">
        <v>121</v>
      </c>
      <c r="AA14" s="3" t="s">
        <v>121</v>
      </c>
      <c r="AB14" s="3" t="s">
        <v>121</v>
      </c>
      <c r="AC14" s="3" t="s">
        <v>121</v>
      </c>
      <c r="AE14" s="3"/>
      <c r="AF14" s="3"/>
      <c r="AG14" s="3" t="s">
        <v>121</v>
      </c>
      <c r="AH14" s="3" t="s">
        <v>121</v>
      </c>
      <c r="AJ14" s="30"/>
      <c r="AN14">
        <v>4</v>
      </c>
      <c r="AO14">
        <v>2</v>
      </c>
      <c r="AP14">
        <v>1</v>
      </c>
      <c r="AR14">
        <f t="shared" si="4"/>
        <v>8.317766166719343</v>
      </c>
      <c r="AT14">
        <f t="shared" si="5"/>
        <v>6.5916737320086582</v>
      </c>
    </row>
    <row r="15" spans="1:46" ht="15" x14ac:dyDescent="0.25">
      <c r="A15" s="30" t="s">
        <v>7</v>
      </c>
      <c r="B15" s="30"/>
      <c r="C15" t="s">
        <v>121</v>
      </c>
      <c r="D15">
        <v>2.25</v>
      </c>
      <c r="E15" t="s">
        <v>131</v>
      </c>
      <c r="F15">
        <v>28</v>
      </c>
      <c r="G15">
        <v>2</v>
      </c>
      <c r="H15">
        <v>36</v>
      </c>
      <c r="I15" s="7">
        <f t="shared" si="3"/>
        <v>0.51</v>
      </c>
      <c r="J15" s="4"/>
      <c r="K15">
        <v>367</v>
      </c>
      <c r="L15">
        <v>765</v>
      </c>
      <c r="M15" s="5">
        <f t="shared" si="0"/>
        <v>227.54</v>
      </c>
      <c r="N15">
        <v>38</v>
      </c>
      <c r="P15" t="s">
        <v>121</v>
      </c>
      <c r="Q15" s="5">
        <f t="shared" si="1"/>
        <v>497.25</v>
      </c>
      <c r="R15">
        <v>35</v>
      </c>
      <c r="S15" s="33" t="s">
        <v>121</v>
      </c>
      <c r="T15" s="34" t="s">
        <v>121</v>
      </c>
      <c r="U15" s="34"/>
      <c r="V15" s="34"/>
      <c r="X15" s="4"/>
      <c r="Y15" s="3" t="s">
        <v>121</v>
      </c>
      <c r="Z15" s="3" t="s">
        <v>121</v>
      </c>
      <c r="AA15" s="3" t="s">
        <v>121</v>
      </c>
      <c r="AB15" s="3" t="s">
        <v>121</v>
      </c>
      <c r="AC15" s="3" t="s">
        <v>121</v>
      </c>
      <c r="AE15" s="3"/>
      <c r="AF15" s="3"/>
      <c r="AG15" s="3" t="s">
        <v>121</v>
      </c>
      <c r="AH15" s="3" t="s">
        <v>121</v>
      </c>
      <c r="AJ15" s="30"/>
      <c r="AN15">
        <v>4</v>
      </c>
      <c r="AO15">
        <v>2</v>
      </c>
      <c r="AP15">
        <v>1</v>
      </c>
      <c r="AR15">
        <f t="shared" si="4"/>
        <v>8.317766166719343</v>
      </c>
      <c r="AT15">
        <f t="shared" si="5"/>
        <v>6.5916737320086582</v>
      </c>
    </row>
    <row r="16" spans="1:46" ht="15" x14ac:dyDescent="0.25">
      <c r="A16" s="30" t="s">
        <v>7</v>
      </c>
      <c r="B16" s="30"/>
      <c r="C16" t="s">
        <v>121</v>
      </c>
      <c r="D16">
        <v>2.25</v>
      </c>
      <c r="E16" t="s">
        <v>132</v>
      </c>
      <c r="F16">
        <v>25</v>
      </c>
      <c r="G16">
        <v>2</v>
      </c>
      <c r="H16">
        <v>24</v>
      </c>
      <c r="I16" s="7">
        <f t="shared" si="3"/>
        <v>0.71299999999999997</v>
      </c>
      <c r="J16" s="4"/>
      <c r="K16">
        <v>409</v>
      </c>
      <c r="L16">
        <v>713</v>
      </c>
      <c r="M16" s="5">
        <f t="shared" si="0"/>
        <v>253.57999999999998</v>
      </c>
      <c r="N16">
        <v>38</v>
      </c>
      <c r="P16" t="s">
        <v>121</v>
      </c>
      <c r="Q16" s="5">
        <f t="shared" si="1"/>
        <v>463.45</v>
      </c>
      <c r="R16">
        <v>35</v>
      </c>
      <c r="S16" s="33" t="s">
        <v>121</v>
      </c>
      <c r="T16" s="34" t="s">
        <v>121</v>
      </c>
      <c r="U16" s="34"/>
      <c r="V16" s="34"/>
      <c r="X16" s="4"/>
      <c r="Y16" s="3" t="s">
        <v>121</v>
      </c>
      <c r="Z16" s="3" t="s">
        <v>121</v>
      </c>
      <c r="AA16" s="3" t="s">
        <v>121</v>
      </c>
      <c r="AB16" s="3" t="s">
        <v>121</v>
      </c>
      <c r="AC16" s="3" t="s">
        <v>121</v>
      </c>
      <c r="AE16" s="3"/>
      <c r="AF16" s="3"/>
      <c r="AG16" s="3" t="s">
        <v>121</v>
      </c>
      <c r="AH16" s="3" t="s">
        <v>121</v>
      </c>
      <c r="AJ16" s="30"/>
      <c r="AN16">
        <v>4</v>
      </c>
      <c r="AO16">
        <v>2</v>
      </c>
      <c r="AP16">
        <v>1</v>
      </c>
      <c r="AR16">
        <f t="shared" si="4"/>
        <v>8.317766166719343</v>
      </c>
      <c r="AT16">
        <f t="shared" si="5"/>
        <v>6.5916737320086582</v>
      </c>
    </row>
    <row r="17" spans="1:46" ht="15" x14ac:dyDescent="0.25">
      <c r="A17" s="30" t="s">
        <v>7</v>
      </c>
      <c r="B17" s="30"/>
      <c r="C17" t="s">
        <v>121</v>
      </c>
      <c r="D17">
        <v>1E-3</v>
      </c>
      <c r="E17">
        <v>15</v>
      </c>
      <c r="F17">
        <v>171</v>
      </c>
      <c r="H17">
        <v>199.20000000000002</v>
      </c>
      <c r="I17" s="7">
        <f t="shared" si="3"/>
        <v>4.325301204819277E-2</v>
      </c>
      <c r="J17" s="4"/>
      <c r="K17">
        <v>197</v>
      </c>
      <c r="L17">
        <v>359</v>
      </c>
      <c r="M17" s="5">
        <f t="shared" si="0"/>
        <v>3.8412256267409548</v>
      </c>
      <c r="N17" s="9">
        <v>98.050139275766014</v>
      </c>
      <c r="O17" s="9"/>
      <c r="P17" s="9">
        <v>95.82172701949861</v>
      </c>
      <c r="Q17" s="5">
        <f t="shared" si="1"/>
        <v>122.99999999999997</v>
      </c>
      <c r="R17" s="9">
        <v>65.738161559888582</v>
      </c>
      <c r="S17" s="33" t="s">
        <v>121</v>
      </c>
      <c r="T17" t="s">
        <v>121</v>
      </c>
      <c r="X17" s="4"/>
      <c r="Y17" s="3" t="s">
        <v>121</v>
      </c>
      <c r="Z17" s="3" t="s">
        <v>121</v>
      </c>
      <c r="AA17" s="3" t="s">
        <v>121</v>
      </c>
      <c r="AB17" s="3" t="s">
        <v>121</v>
      </c>
      <c r="AC17" s="3" t="s">
        <v>121</v>
      </c>
      <c r="AE17" s="3"/>
      <c r="AF17" s="3"/>
      <c r="AG17" s="3" t="s">
        <v>121</v>
      </c>
      <c r="AH17" s="3" t="s">
        <v>121</v>
      </c>
      <c r="AJ17" s="30" t="s">
        <v>133</v>
      </c>
      <c r="AN17">
        <v>2</v>
      </c>
      <c r="AO17">
        <v>2</v>
      </c>
      <c r="AP17">
        <v>1</v>
      </c>
      <c r="AR17">
        <f t="shared" si="4"/>
        <v>5.5451774444795623</v>
      </c>
      <c r="AT17">
        <f t="shared" si="5"/>
        <v>4.3944491546724391</v>
      </c>
    </row>
    <row r="18" spans="1:46" ht="15" x14ac:dyDescent="0.25">
      <c r="A18" s="30" t="s">
        <v>134</v>
      </c>
      <c r="B18" s="30"/>
      <c r="C18" t="s">
        <v>121</v>
      </c>
      <c r="D18">
        <v>1E-3</v>
      </c>
      <c r="E18">
        <v>15</v>
      </c>
      <c r="F18">
        <v>171</v>
      </c>
      <c r="H18">
        <v>199.20000000000002</v>
      </c>
      <c r="I18" s="7">
        <f t="shared" si="3"/>
        <v>4.325301204819277E-2</v>
      </c>
      <c r="J18" s="4"/>
      <c r="K18">
        <v>197</v>
      </c>
      <c r="L18">
        <v>359</v>
      </c>
      <c r="M18" s="5">
        <f t="shared" si="0"/>
        <v>0</v>
      </c>
      <c r="N18" s="9">
        <v>100</v>
      </c>
      <c r="O18" s="9"/>
      <c r="P18" s="9">
        <v>94.428969359331475</v>
      </c>
      <c r="Q18" s="5">
        <f t="shared" si="1"/>
        <v>111.99999999999999</v>
      </c>
      <c r="R18" s="9">
        <v>68.80222841225627</v>
      </c>
      <c r="S18" s="33" t="s">
        <v>121</v>
      </c>
      <c r="T18" t="s">
        <v>121</v>
      </c>
      <c r="X18" s="4"/>
      <c r="Y18" s="3" t="s">
        <v>121</v>
      </c>
      <c r="Z18" s="3" t="s">
        <v>121</v>
      </c>
      <c r="AA18" s="3" t="s">
        <v>121</v>
      </c>
      <c r="AB18" s="3" t="s">
        <v>121</v>
      </c>
      <c r="AC18" s="3" t="s">
        <v>121</v>
      </c>
      <c r="AE18" s="3"/>
      <c r="AF18" s="3"/>
      <c r="AG18" s="3" t="s">
        <v>121</v>
      </c>
      <c r="AH18" s="3" t="s">
        <v>121</v>
      </c>
      <c r="AJ18" s="30"/>
      <c r="AN18">
        <v>5</v>
      </c>
      <c r="AO18">
        <v>2</v>
      </c>
      <c r="AP18">
        <v>2</v>
      </c>
      <c r="AR18">
        <f t="shared" si="4"/>
        <v>9.7040605278392338</v>
      </c>
      <c r="AT18">
        <f t="shared" si="5"/>
        <v>9.7040605278392338</v>
      </c>
    </row>
    <row r="19" spans="1:46" ht="15" x14ac:dyDescent="0.25">
      <c r="A19" s="30" t="s">
        <v>135</v>
      </c>
      <c r="B19" s="30"/>
      <c r="C19" t="s">
        <v>121</v>
      </c>
      <c r="D19">
        <v>1E-3</v>
      </c>
      <c r="E19">
        <v>15</v>
      </c>
      <c r="F19">
        <v>171</v>
      </c>
      <c r="H19">
        <v>199.20000000000002</v>
      </c>
      <c r="I19" s="7">
        <f t="shared" si="3"/>
        <v>4.325301204819277E-2</v>
      </c>
      <c r="J19" s="4"/>
      <c r="K19">
        <v>197</v>
      </c>
      <c r="L19">
        <v>359</v>
      </c>
      <c r="M19" s="5">
        <f t="shared" si="0"/>
        <v>12.621169916434546</v>
      </c>
      <c r="N19" s="9">
        <v>93.593314763231191</v>
      </c>
      <c r="O19" s="9"/>
      <c r="P19" s="9">
        <v>89.693593314763234</v>
      </c>
      <c r="Q19" s="5">
        <f t="shared" si="1"/>
        <v>111.00000000000004</v>
      </c>
      <c r="R19" s="9">
        <v>69.080779944289688</v>
      </c>
      <c r="S19" s="33" t="s">
        <v>121</v>
      </c>
      <c r="T19" t="s">
        <v>121</v>
      </c>
      <c r="X19" s="4"/>
      <c r="Y19" s="3" t="s">
        <v>121</v>
      </c>
      <c r="Z19" s="3" t="s">
        <v>121</v>
      </c>
      <c r="AA19" s="3" t="s">
        <v>121</v>
      </c>
      <c r="AB19" s="3" t="s">
        <v>121</v>
      </c>
      <c r="AC19" s="3" t="s">
        <v>121</v>
      </c>
      <c r="AE19" s="3"/>
      <c r="AF19" s="3"/>
      <c r="AG19" s="3" t="s">
        <v>121</v>
      </c>
      <c r="AH19" s="3" t="s">
        <v>121</v>
      </c>
      <c r="AJ19" s="30"/>
      <c r="AN19">
        <v>5</v>
      </c>
      <c r="AO19">
        <v>2</v>
      </c>
      <c r="AP19">
        <v>2</v>
      </c>
      <c r="AR19">
        <f t="shared" ref="AR19:AR21" si="6">(AO19+AN19)*LN((AO19+2))</f>
        <v>9.7040605278392338</v>
      </c>
      <c r="AT19">
        <f t="shared" ref="AT19:AT21" si="7">(AO19+AN19)*LN(AP19+2)</f>
        <v>9.7040605278392338</v>
      </c>
    </row>
    <row r="20" spans="1:46" ht="15" x14ac:dyDescent="0.25">
      <c r="A20" s="30" t="s">
        <v>136</v>
      </c>
      <c r="B20" s="30"/>
      <c r="C20" t="s">
        <v>121</v>
      </c>
      <c r="D20">
        <v>1E-3</v>
      </c>
      <c r="E20">
        <v>15</v>
      </c>
      <c r="F20">
        <v>171</v>
      </c>
      <c r="H20">
        <v>199.20000000000002</v>
      </c>
      <c r="I20" s="7">
        <f t="shared" si="3"/>
        <v>4.325301204819277E-2</v>
      </c>
      <c r="J20" s="4"/>
      <c r="K20">
        <v>197</v>
      </c>
      <c r="L20">
        <v>359</v>
      </c>
      <c r="M20" s="5">
        <f t="shared" si="0"/>
        <v>31.827298050139277</v>
      </c>
      <c r="N20" s="9">
        <v>83.844011142061277</v>
      </c>
      <c r="O20" s="9"/>
      <c r="P20" s="9">
        <v>86.908077994428965</v>
      </c>
      <c r="Q20" s="5">
        <f t="shared" si="1"/>
        <v>104.00000000000003</v>
      </c>
      <c r="R20" s="9">
        <v>71.030640668523674</v>
      </c>
      <c r="S20" s="33" t="s">
        <v>121</v>
      </c>
      <c r="T20" t="s">
        <v>121</v>
      </c>
      <c r="X20" s="4"/>
      <c r="Y20" s="3" t="s">
        <v>121</v>
      </c>
      <c r="Z20" s="3" t="s">
        <v>121</v>
      </c>
      <c r="AA20" s="3" t="s">
        <v>121</v>
      </c>
      <c r="AB20" s="3" t="s">
        <v>121</v>
      </c>
      <c r="AC20" s="3" t="s">
        <v>121</v>
      </c>
      <c r="AE20" s="3"/>
      <c r="AF20" s="3"/>
      <c r="AG20" s="3" t="s">
        <v>121</v>
      </c>
      <c r="AH20" s="3" t="s">
        <v>121</v>
      </c>
      <c r="AJ20" s="30"/>
      <c r="AN20">
        <v>5</v>
      </c>
      <c r="AO20">
        <v>2</v>
      </c>
      <c r="AP20">
        <v>2</v>
      </c>
      <c r="AR20">
        <f t="shared" si="6"/>
        <v>9.7040605278392338</v>
      </c>
      <c r="AT20">
        <f t="shared" si="7"/>
        <v>9.7040605278392338</v>
      </c>
    </row>
    <row r="21" spans="1:46" ht="15" x14ac:dyDescent="0.25">
      <c r="A21" s="30" t="s">
        <v>137</v>
      </c>
      <c r="B21" s="30"/>
      <c r="C21" t="s">
        <v>121</v>
      </c>
      <c r="D21">
        <v>1E-3</v>
      </c>
      <c r="E21">
        <v>15</v>
      </c>
      <c r="F21">
        <v>171</v>
      </c>
      <c r="H21">
        <v>199.20000000000002</v>
      </c>
      <c r="I21" s="7">
        <f t="shared" si="3"/>
        <v>4.325301204819277E-2</v>
      </c>
      <c r="J21" s="4"/>
      <c r="K21">
        <v>197</v>
      </c>
      <c r="L21">
        <v>359</v>
      </c>
      <c r="M21" s="5">
        <f t="shared" si="0"/>
        <v>12.621169916434546</v>
      </c>
      <c r="N21" s="9">
        <v>93.593314763231191</v>
      </c>
      <c r="O21" s="9"/>
      <c r="P21" s="9">
        <v>95.82172701949861</v>
      </c>
      <c r="Q21" s="5">
        <f t="shared" si="1"/>
        <v>102.00000000000001</v>
      </c>
      <c r="R21" s="9">
        <v>71.587743732590525</v>
      </c>
      <c r="S21" s="33" t="s">
        <v>121</v>
      </c>
      <c r="T21" t="s">
        <v>121</v>
      </c>
      <c r="X21" s="4"/>
      <c r="Y21" s="3" t="s">
        <v>121</v>
      </c>
      <c r="Z21" s="3" t="s">
        <v>121</v>
      </c>
      <c r="AA21" s="3" t="s">
        <v>121</v>
      </c>
      <c r="AB21" s="3" t="s">
        <v>121</v>
      </c>
      <c r="AC21" s="3" t="s">
        <v>121</v>
      </c>
      <c r="AE21" s="3"/>
      <c r="AF21" s="3"/>
      <c r="AG21" s="3" t="s">
        <v>121</v>
      </c>
      <c r="AH21" s="3" t="s">
        <v>121</v>
      </c>
      <c r="AJ21" s="30"/>
      <c r="AN21">
        <v>5</v>
      </c>
      <c r="AO21">
        <v>2</v>
      </c>
      <c r="AP21">
        <v>2</v>
      </c>
      <c r="AR21">
        <f t="shared" si="6"/>
        <v>9.7040605278392338</v>
      </c>
      <c r="AT21">
        <f t="shared" si="7"/>
        <v>9.7040605278392338</v>
      </c>
    </row>
    <row r="22" spans="1:46" ht="15" x14ac:dyDescent="0.25">
      <c r="A22" s="30" t="s">
        <v>7</v>
      </c>
      <c r="B22" s="30"/>
      <c r="C22" t="s">
        <v>121</v>
      </c>
      <c r="D22" s="10">
        <v>2.4E-2</v>
      </c>
      <c r="E22" s="3">
        <v>16</v>
      </c>
      <c r="F22" s="3">
        <v>30</v>
      </c>
      <c r="G22" s="3"/>
      <c r="H22" s="3">
        <v>36</v>
      </c>
      <c r="I22" s="12">
        <v>0.21199999999999999</v>
      </c>
      <c r="J22" s="1"/>
      <c r="K22" s="5" t="s">
        <v>121</v>
      </c>
      <c r="L22" s="5">
        <v>268</v>
      </c>
      <c r="M22" t="s">
        <v>121</v>
      </c>
      <c r="N22" t="s">
        <v>121</v>
      </c>
      <c r="P22" t="s">
        <v>121</v>
      </c>
      <c r="Q22" s="5">
        <f t="shared" si="1"/>
        <v>159</v>
      </c>
      <c r="R22" s="9">
        <v>40.671641791044777</v>
      </c>
      <c r="S22" s="35">
        <f>Q22-U22</f>
        <v>52</v>
      </c>
      <c r="T22" s="35">
        <v>51.401869158878498</v>
      </c>
      <c r="U22" s="35">
        <v>107</v>
      </c>
      <c r="V22" s="35">
        <v>34</v>
      </c>
      <c r="X22" s="4"/>
      <c r="Y22" s="3" t="s">
        <v>121</v>
      </c>
      <c r="Z22" s="3" t="s">
        <v>121</v>
      </c>
      <c r="AA22" s="3" t="s">
        <v>121</v>
      </c>
      <c r="AB22" s="3" t="s">
        <v>121</v>
      </c>
      <c r="AC22" s="3" t="s">
        <v>121</v>
      </c>
      <c r="AE22" s="3"/>
      <c r="AF22" s="3"/>
      <c r="AG22" s="3" t="s">
        <v>121</v>
      </c>
      <c r="AH22" s="3" t="s">
        <v>121</v>
      </c>
      <c r="AJ22" s="30" t="s">
        <v>69</v>
      </c>
      <c r="AN22" t="s">
        <v>121</v>
      </c>
      <c r="AO22" t="s">
        <v>121</v>
      </c>
      <c r="AP22" t="s">
        <v>121</v>
      </c>
      <c r="AR22" t="s">
        <v>121</v>
      </c>
      <c r="AT22" t="s">
        <v>121</v>
      </c>
    </row>
    <row r="23" spans="1:46" ht="15" x14ac:dyDescent="0.25">
      <c r="A23" s="30" t="s">
        <v>7</v>
      </c>
      <c r="B23" s="30"/>
      <c r="C23" t="s">
        <v>121</v>
      </c>
      <c r="D23" s="10">
        <v>2.4E-2</v>
      </c>
      <c r="E23" s="3">
        <v>16</v>
      </c>
      <c r="F23" s="3">
        <v>30</v>
      </c>
      <c r="G23" s="3"/>
      <c r="H23" s="3">
        <v>24</v>
      </c>
      <c r="I23" s="12">
        <v>0.318</v>
      </c>
      <c r="J23" s="1"/>
      <c r="K23" s="5" t="s">
        <v>121</v>
      </c>
      <c r="L23" s="5">
        <v>246</v>
      </c>
      <c r="M23" t="s">
        <v>121</v>
      </c>
      <c r="N23" t="s">
        <v>121</v>
      </c>
      <c r="P23" t="s">
        <v>121</v>
      </c>
      <c r="Q23" s="5">
        <f t="shared" si="1"/>
        <v>151</v>
      </c>
      <c r="R23" s="9">
        <v>38.617886178861788</v>
      </c>
      <c r="S23" s="35">
        <f t="shared" ref="S23:S27" si="8">Q23-U23</f>
        <v>54</v>
      </c>
      <c r="T23" s="35">
        <v>43.75</v>
      </c>
      <c r="U23" s="35">
        <v>97</v>
      </c>
      <c r="V23" s="35">
        <v>33</v>
      </c>
      <c r="X23" s="4"/>
      <c r="Y23" s="3" t="s">
        <v>121</v>
      </c>
      <c r="Z23" s="3" t="s">
        <v>121</v>
      </c>
      <c r="AA23" s="3" t="s">
        <v>121</v>
      </c>
      <c r="AB23" s="3" t="s">
        <v>121</v>
      </c>
      <c r="AC23" s="3" t="s">
        <v>121</v>
      </c>
      <c r="AE23" s="3"/>
      <c r="AF23" s="3"/>
      <c r="AG23" s="3" t="s">
        <v>121</v>
      </c>
      <c r="AH23" s="3" t="s">
        <v>121</v>
      </c>
      <c r="AJ23" s="30"/>
      <c r="AN23" t="s">
        <v>121</v>
      </c>
      <c r="AO23" t="s">
        <v>121</v>
      </c>
      <c r="AP23" t="s">
        <v>121</v>
      </c>
      <c r="AR23" t="s">
        <v>121</v>
      </c>
      <c r="AT23" t="s">
        <v>121</v>
      </c>
    </row>
    <row r="24" spans="1:46" ht="15" x14ac:dyDescent="0.25">
      <c r="A24" s="30" t="s">
        <v>7</v>
      </c>
      <c r="B24" s="30"/>
      <c r="C24" t="s">
        <v>121</v>
      </c>
      <c r="D24" s="10">
        <v>2.4E-2</v>
      </c>
      <c r="E24" s="3">
        <v>16</v>
      </c>
      <c r="F24" s="3">
        <v>30</v>
      </c>
      <c r="G24" s="3"/>
      <c r="H24" s="3">
        <v>12</v>
      </c>
      <c r="I24" s="12">
        <v>0.63600000000000001</v>
      </c>
      <c r="J24" s="1"/>
      <c r="K24" s="5" t="s">
        <v>121</v>
      </c>
      <c r="L24" s="5">
        <v>325</v>
      </c>
      <c r="M24" t="s">
        <v>121</v>
      </c>
      <c r="N24" t="s">
        <v>121</v>
      </c>
      <c r="P24" t="s">
        <v>121</v>
      </c>
      <c r="Q24" s="5">
        <f t="shared" si="1"/>
        <v>182.00000000000003</v>
      </c>
      <c r="R24" s="9">
        <v>44</v>
      </c>
      <c r="S24" s="35">
        <f t="shared" si="8"/>
        <v>71.000000000000028</v>
      </c>
      <c r="T24" s="35">
        <v>53.289473684210535</v>
      </c>
      <c r="U24" s="35">
        <v>111</v>
      </c>
      <c r="V24" s="35">
        <v>34</v>
      </c>
      <c r="X24" s="4"/>
      <c r="Y24" s="3" t="s">
        <v>121</v>
      </c>
      <c r="Z24" s="3" t="s">
        <v>121</v>
      </c>
      <c r="AA24" s="3" t="s">
        <v>121</v>
      </c>
      <c r="AB24" s="3" t="s">
        <v>121</v>
      </c>
      <c r="AC24" s="3" t="s">
        <v>121</v>
      </c>
      <c r="AE24" s="3"/>
      <c r="AF24" s="3"/>
      <c r="AG24" s="3" t="s">
        <v>121</v>
      </c>
      <c r="AH24" s="3" t="s">
        <v>121</v>
      </c>
      <c r="AJ24" s="30"/>
      <c r="AN24" t="s">
        <v>121</v>
      </c>
      <c r="AO24" t="s">
        <v>121</v>
      </c>
      <c r="AP24" t="s">
        <v>121</v>
      </c>
      <c r="AR24" t="s">
        <v>121</v>
      </c>
      <c r="AT24" t="s">
        <v>121</v>
      </c>
    </row>
    <row r="25" spans="1:46" ht="15" x14ac:dyDescent="0.25">
      <c r="A25" s="30" t="s">
        <v>138</v>
      </c>
      <c r="B25" s="30"/>
      <c r="C25" t="s">
        <v>121</v>
      </c>
      <c r="D25" s="10">
        <v>2.4E-2</v>
      </c>
      <c r="E25" s="3">
        <v>16</v>
      </c>
      <c r="F25" s="3">
        <v>30</v>
      </c>
      <c r="G25" s="3"/>
      <c r="H25" s="3">
        <v>36</v>
      </c>
      <c r="I25" s="12">
        <v>0.21199999999999999</v>
      </c>
      <c r="J25" s="1"/>
      <c r="K25" s="5" t="s">
        <v>121</v>
      </c>
      <c r="L25" s="5">
        <v>268</v>
      </c>
      <c r="M25" t="s">
        <v>121</v>
      </c>
      <c r="N25" t="s">
        <v>121</v>
      </c>
      <c r="P25" t="s">
        <v>121</v>
      </c>
      <c r="Q25" s="5">
        <f t="shared" si="1"/>
        <v>113.00000000000001</v>
      </c>
      <c r="R25" s="9">
        <v>57.835820895522382</v>
      </c>
      <c r="S25" s="35">
        <f t="shared" si="8"/>
        <v>7.0000000000000142</v>
      </c>
      <c r="T25" s="35">
        <v>93.45794392523365</v>
      </c>
      <c r="U25" s="35">
        <v>106</v>
      </c>
      <c r="V25" s="35">
        <v>34</v>
      </c>
      <c r="X25" s="4"/>
      <c r="Y25" s="3" t="s">
        <v>121</v>
      </c>
      <c r="Z25" s="3" t="s">
        <v>121</v>
      </c>
      <c r="AA25" s="3" t="s">
        <v>121</v>
      </c>
      <c r="AB25" s="3" t="s">
        <v>121</v>
      </c>
      <c r="AC25" s="3" t="s">
        <v>121</v>
      </c>
      <c r="AE25" s="3"/>
      <c r="AF25" s="3"/>
      <c r="AG25" s="3" t="s">
        <v>121</v>
      </c>
      <c r="AH25" s="3" t="s">
        <v>121</v>
      </c>
      <c r="AJ25" s="30"/>
      <c r="AN25" t="s">
        <v>121</v>
      </c>
      <c r="AO25" t="s">
        <v>121</v>
      </c>
      <c r="AP25" t="s">
        <v>121</v>
      </c>
      <c r="AR25" t="s">
        <v>121</v>
      </c>
      <c r="AT25" t="s">
        <v>121</v>
      </c>
    </row>
    <row r="26" spans="1:46" ht="15" x14ac:dyDescent="0.25">
      <c r="A26" s="30" t="s">
        <v>138</v>
      </c>
      <c r="B26" s="30"/>
      <c r="C26" t="s">
        <v>121</v>
      </c>
      <c r="D26" s="10">
        <v>2.4E-2</v>
      </c>
      <c r="E26" s="3">
        <v>16</v>
      </c>
      <c r="F26" s="3">
        <v>30</v>
      </c>
      <c r="G26" s="3"/>
      <c r="H26" s="3">
        <v>24</v>
      </c>
      <c r="I26" s="12">
        <v>0.318</v>
      </c>
      <c r="J26" s="1"/>
      <c r="K26" s="5" t="s">
        <v>121</v>
      </c>
      <c r="L26" s="5">
        <v>246</v>
      </c>
      <c r="M26" t="s">
        <v>121</v>
      </c>
      <c r="N26" t="s">
        <v>121</v>
      </c>
      <c r="P26" t="s">
        <v>121</v>
      </c>
      <c r="Q26" s="5">
        <f t="shared" si="1"/>
        <v>144.00000000000003</v>
      </c>
      <c r="R26" s="9">
        <v>41.463414634146339</v>
      </c>
      <c r="S26" s="35">
        <f t="shared" si="8"/>
        <v>38.000000000000028</v>
      </c>
      <c r="T26" s="35">
        <v>60.416666666666664</v>
      </c>
      <c r="U26" s="35">
        <v>106</v>
      </c>
      <c r="V26" s="35">
        <v>28</v>
      </c>
      <c r="X26" s="4"/>
      <c r="Y26" s="3" t="s">
        <v>121</v>
      </c>
      <c r="Z26" s="3" t="s">
        <v>121</v>
      </c>
      <c r="AA26" s="3" t="s">
        <v>121</v>
      </c>
      <c r="AB26" s="3" t="s">
        <v>121</v>
      </c>
      <c r="AC26" s="3" t="s">
        <v>121</v>
      </c>
      <c r="AE26" s="3"/>
      <c r="AF26" s="3"/>
      <c r="AG26" s="3" t="s">
        <v>121</v>
      </c>
      <c r="AH26" s="3" t="s">
        <v>121</v>
      </c>
      <c r="AJ26" s="30"/>
      <c r="AN26" t="s">
        <v>121</v>
      </c>
      <c r="AO26" t="s">
        <v>121</v>
      </c>
      <c r="AP26" t="s">
        <v>121</v>
      </c>
      <c r="AR26" t="s">
        <v>121</v>
      </c>
      <c r="AT26" t="s">
        <v>121</v>
      </c>
    </row>
    <row r="27" spans="1:46" ht="15" x14ac:dyDescent="0.25">
      <c r="A27" s="30" t="s">
        <v>138</v>
      </c>
      <c r="B27" s="30"/>
      <c r="C27" t="s">
        <v>121</v>
      </c>
      <c r="D27" s="10">
        <v>2.4E-2</v>
      </c>
      <c r="E27" s="3">
        <v>16</v>
      </c>
      <c r="F27" s="3">
        <v>30</v>
      </c>
      <c r="G27" s="3"/>
      <c r="H27" s="3">
        <v>12</v>
      </c>
      <c r="I27" s="12">
        <v>0.63600000000000001</v>
      </c>
      <c r="J27" s="1"/>
      <c r="K27" s="5" t="s">
        <v>121</v>
      </c>
      <c r="L27" s="5">
        <v>325</v>
      </c>
      <c r="M27" t="s">
        <v>121</v>
      </c>
      <c r="N27" t="s">
        <v>121</v>
      </c>
      <c r="P27" t="s">
        <v>121</v>
      </c>
      <c r="Q27" s="5">
        <f t="shared" si="1"/>
        <v>131</v>
      </c>
      <c r="R27" s="9">
        <v>59.692307692307686</v>
      </c>
      <c r="S27" s="35">
        <f t="shared" si="8"/>
        <v>51</v>
      </c>
      <c r="T27" s="35">
        <v>66.44736842105263</v>
      </c>
      <c r="U27" s="35">
        <v>80</v>
      </c>
      <c r="V27" s="35">
        <v>52</v>
      </c>
      <c r="X27" s="4"/>
      <c r="Y27" s="3" t="s">
        <v>121</v>
      </c>
      <c r="Z27" s="3" t="s">
        <v>121</v>
      </c>
      <c r="AA27" s="3" t="s">
        <v>121</v>
      </c>
      <c r="AB27" s="3" t="s">
        <v>121</v>
      </c>
      <c r="AC27" s="3" t="s">
        <v>121</v>
      </c>
      <c r="AE27" s="3"/>
      <c r="AF27" s="3"/>
      <c r="AG27" s="3" t="s">
        <v>121</v>
      </c>
      <c r="AH27" s="3" t="s">
        <v>121</v>
      </c>
      <c r="AJ27" s="30"/>
      <c r="AN27" t="s">
        <v>121</v>
      </c>
      <c r="AO27" t="s">
        <v>121</v>
      </c>
      <c r="AP27" t="s">
        <v>121</v>
      </c>
      <c r="AR27" t="s">
        <v>121</v>
      </c>
      <c r="AT27" t="s">
        <v>121</v>
      </c>
    </row>
    <row r="28" spans="1:46" ht="15" x14ac:dyDescent="0.25">
      <c r="A28" s="30" t="s">
        <v>7</v>
      </c>
      <c r="B28" s="30"/>
      <c r="C28" t="s">
        <v>121</v>
      </c>
      <c r="D28" s="10">
        <f>3*2*1</f>
        <v>6</v>
      </c>
      <c r="E28" s="3">
        <v>19</v>
      </c>
      <c r="F28" s="4">
        <f>4*30</f>
        <v>120</v>
      </c>
      <c r="G28" s="4"/>
      <c r="H28" s="3">
        <v>24</v>
      </c>
      <c r="I28" s="7">
        <f>((L28*(D28/H28)*24)/1000)/D28</f>
        <v>0.41100000000000003</v>
      </c>
      <c r="J28" s="1"/>
      <c r="K28" s="5">
        <v>329</v>
      </c>
      <c r="L28" s="5">
        <v>411</v>
      </c>
      <c r="M28" s="5">
        <f t="shared" si="0"/>
        <v>171.08</v>
      </c>
      <c r="N28">
        <v>48</v>
      </c>
      <c r="P28" t="s">
        <v>121</v>
      </c>
      <c r="Q28" s="5">
        <f t="shared" si="1"/>
        <v>221.94000000000003</v>
      </c>
      <c r="R28" s="9">
        <v>46</v>
      </c>
      <c r="S28" s="4" t="s">
        <v>121</v>
      </c>
      <c r="T28" s="4" t="s">
        <v>121</v>
      </c>
      <c r="U28" s="4"/>
      <c r="V28" s="4"/>
      <c r="X28" s="4"/>
      <c r="Y28" s="3" t="s">
        <v>121</v>
      </c>
      <c r="Z28" s="3" t="s">
        <v>121</v>
      </c>
      <c r="AA28" s="3" t="s">
        <v>121</v>
      </c>
      <c r="AB28" s="3" t="s">
        <v>121</v>
      </c>
      <c r="AC28" s="3" t="s">
        <v>121</v>
      </c>
      <c r="AE28" s="3"/>
      <c r="AF28" s="3"/>
      <c r="AG28" s="3" t="s">
        <v>121</v>
      </c>
      <c r="AH28" s="3" t="s">
        <v>121</v>
      </c>
      <c r="AJ28" s="13" t="s">
        <v>38</v>
      </c>
      <c r="AN28">
        <v>3</v>
      </c>
      <c r="AO28">
        <v>2</v>
      </c>
      <c r="AP28">
        <v>1</v>
      </c>
      <c r="AR28">
        <f t="shared" ref="AR28" si="9">(AO28+AN28)*LN((AO28+2))</f>
        <v>6.9314718055994531</v>
      </c>
      <c r="AT28">
        <f t="shared" ref="AT28" si="10">(AO28+AN28)*LN(AP28+2)</f>
        <v>5.4930614433405491</v>
      </c>
    </row>
    <row r="29" spans="1:46" ht="15" x14ac:dyDescent="0.25">
      <c r="A29" s="31" t="s">
        <v>7</v>
      </c>
      <c r="B29" s="31"/>
      <c r="C29" s="24" t="s">
        <v>121</v>
      </c>
      <c r="D29" s="25">
        <v>0.67600000000000005</v>
      </c>
      <c r="E29" s="1" t="s">
        <v>121</v>
      </c>
      <c r="F29" s="1">
        <v>129</v>
      </c>
      <c r="G29" s="1"/>
      <c r="H29" s="1">
        <v>30.55</v>
      </c>
      <c r="I29" s="1">
        <v>0.94</v>
      </c>
      <c r="J29" s="1"/>
      <c r="K29" s="26">
        <v>1087</v>
      </c>
      <c r="L29" s="26">
        <v>1313</v>
      </c>
      <c r="M29" s="26">
        <f t="shared" si="0"/>
        <v>43.48000000000004</v>
      </c>
      <c r="N29" s="24">
        <v>96</v>
      </c>
      <c r="O29" s="24"/>
      <c r="P29" s="24" t="s">
        <v>121</v>
      </c>
      <c r="Q29" s="26">
        <f t="shared" si="1"/>
        <v>603.9799999999999</v>
      </c>
      <c r="R29" s="27">
        <v>54</v>
      </c>
      <c r="S29" s="28" t="s">
        <v>121</v>
      </c>
      <c r="T29" s="28" t="s">
        <v>121</v>
      </c>
      <c r="U29" s="28"/>
      <c r="V29" s="28"/>
      <c r="W29" s="24"/>
      <c r="X29" s="28"/>
      <c r="Y29" s="1" t="s">
        <v>121</v>
      </c>
      <c r="Z29" s="1" t="s">
        <v>121</v>
      </c>
      <c r="AA29" s="1" t="s">
        <v>121</v>
      </c>
      <c r="AB29" s="1" t="s">
        <v>121</v>
      </c>
      <c r="AC29" s="1" t="s">
        <v>121</v>
      </c>
      <c r="AD29" s="24"/>
      <c r="AE29" s="1"/>
      <c r="AF29" s="1"/>
      <c r="AG29" s="1" t="s">
        <v>121</v>
      </c>
      <c r="AH29" s="1" t="s">
        <v>121</v>
      </c>
      <c r="AI29" s="24"/>
      <c r="AJ29" s="31" t="s">
        <v>139</v>
      </c>
      <c r="AN29">
        <v>4</v>
      </c>
      <c r="AO29">
        <v>2</v>
      </c>
      <c r="AP29">
        <v>1</v>
      </c>
      <c r="AR29">
        <f t="shared" ref="AR29:AR35" si="11">(AO29+AN29)*LN((AO29+2))</f>
        <v>8.317766166719343</v>
      </c>
      <c r="AT29">
        <f t="shared" ref="AT29" si="12">(AO29+AN29)*LN(AP29+2)</f>
        <v>6.5916737320086582</v>
      </c>
    </row>
    <row r="30" spans="1:46" ht="15" x14ac:dyDescent="0.25">
      <c r="A30" s="31" t="s">
        <v>7</v>
      </c>
      <c r="B30" s="31"/>
      <c r="C30" s="24" t="s">
        <v>121</v>
      </c>
      <c r="D30" s="25">
        <f>1.05*2</f>
        <v>2.1</v>
      </c>
      <c r="E30" s="1" t="s">
        <v>121</v>
      </c>
      <c r="F30" s="1">
        <v>129</v>
      </c>
      <c r="G30" s="1"/>
      <c r="H30" s="1">
        <v>408.34</v>
      </c>
      <c r="I30" s="29">
        <v>0.19</v>
      </c>
      <c r="J30" s="1"/>
      <c r="K30" s="26">
        <v>1087</v>
      </c>
      <c r="L30" s="26">
        <v>1313</v>
      </c>
      <c r="M30" s="26">
        <f t="shared" si="0"/>
        <v>10.87000000000001</v>
      </c>
      <c r="N30" s="24">
        <v>99</v>
      </c>
      <c r="O30" s="24"/>
      <c r="P30" s="24" t="s">
        <v>121</v>
      </c>
      <c r="Q30" s="26">
        <f t="shared" si="1"/>
        <v>78.780000000000072</v>
      </c>
      <c r="R30" s="27">
        <v>94</v>
      </c>
      <c r="S30" s="28" t="s">
        <v>121</v>
      </c>
      <c r="T30" s="28" t="s">
        <v>121</v>
      </c>
      <c r="U30" s="28"/>
      <c r="V30" s="28"/>
      <c r="W30" s="24"/>
      <c r="X30" s="28"/>
      <c r="Y30" s="1" t="s">
        <v>121</v>
      </c>
      <c r="Z30" s="1" t="s">
        <v>121</v>
      </c>
      <c r="AA30" s="1" t="s">
        <v>121</v>
      </c>
      <c r="AB30" s="1" t="s">
        <v>121</v>
      </c>
      <c r="AC30" s="1" t="s">
        <v>121</v>
      </c>
      <c r="AD30" s="24"/>
      <c r="AE30" s="1"/>
      <c r="AF30" s="1"/>
      <c r="AG30" s="1" t="s">
        <v>121</v>
      </c>
      <c r="AH30" s="1" t="s">
        <v>121</v>
      </c>
      <c r="AI30" s="24"/>
      <c r="AJ30" s="31"/>
      <c r="AN30">
        <v>4</v>
      </c>
      <c r="AO30">
        <v>2</v>
      </c>
      <c r="AP30">
        <v>1</v>
      </c>
      <c r="AR30">
        <f t="shared" si="11"/>
        <v>8.317766166719343</v>
      </c>
      <c r="AT30">
        <f>(AO30+AN30)*LN(AP30+2)</f>
        <v>6.5916737320086582</v>
      </c>
    </row>
    <row r="31" spans="1:46" ht="15" x14ac:dyDescent="0.25">
      <c r="A31" s="30" t="s">
        <v>7</v>
      </c>
      <c r="B31" s="30"/>
      <c r="C31" t="s">
        <v>121</v>
      </c>
      <c r="D31" s="10">
        <v>1.1000000000000001</v>
      </c>
      <c r="E31" s="3" t="s">
        <v>140</v>
      </c>
      <c r="F31" s="3">
        <f>3*30</f>
        <v>90</v>
      </c>
      <c r="G31" s="3"/>
      <c r="H31" s="3" t="s">
        <v>121</v>
      </c>
      <c r="I31" s="14" t="s">
        <v>121</v>
      </c>
      <c r="J31" s="1"/>
      <c r="K31" s="5">
        <v>675</v>
      </c>
      <c r="L31" s="5">
        <v>857</v>
      </c>
      <c r="M31" s="5">
        <f t="shared" si="0"/>
        <v>191.70000000000002</v>
      </c>
      <c r="N31">
        <v>71.599999999999994</v>
      </c>
      <c r="P31" t="s">
        <v>121</v>
      </c>
      <c r="Q31" s="5">
        <f t="shared" si="1"/>
        <v>229.67600000000002</v>
      </c>
      <c r="R31" s="9">
        <v>73.2</v>
      </c>
      <c r="S31" s="4" t="s">
        <v>121</v>
      </c>
      <c r="T31" s="4" t="s">
        <v>121</v>
      </c>
      <c r="U31" s="4"/>
      <c r="V31" s="4"/>
      <c r="X31" s="4"/>
      <c r="Y31" s="3" t="s">
        <v>121</v>
      </c>
      <c r="Z31" s="3" t="s">
        <v>121</v>
      </c>
      <c r="AA31" s="3" t="s">
        <v>121</v>
      </c>
      <c r="AB31" s="3" t="s">
        <v>121</v>
      </c>
      <c r="AC31" s="3" t="s">
        <v>121</v>
      </c>
      <c r="AE31" s="3"/>
      <c r="AF31" s="3"/>
      <c r="AG31" s="3" t="s">
        <v>121</v>
      </c>
      <c r="AH31" s="3" t="s">
        <v>121</v>
      </c>
      <c r="AJ31" s="8" t="s">
        <v>141</v>
      </c>
      <c r="AN31" t="s">
        <v>121</v>
      </c>
      <c r="AO31" t="s">
        <v>121</v>
      </c>
      <c r="AP31" t="s">
        <v>121</v>
      </c>
      <c r="AR31" t="s">
        <v>121</v>
      </c>
      <c r="AT31" t="s">
        <v>121</v>
      </c>
    </row>
    <row r="32" spans="1:46" ht="15" x14ac:dyDescent="0.25">
      <c r="A32" s="30" t="s">
        <v>7</v>
      </c>
      <c r="B32" s="30"/>
      <c r="C32" t="s">
        <v>121</v>
      </c>
      <c r="D32" s="10">
        <f>11.3+7.1</f>
        <v>18.399999999999999</v>
      </c>
      <c r="E32" s="3">
        <v>21</v>
      </c>
      <c r="F32" s="3">
        <f>3*30</f>
        <v>90</v>
      </c>
      <c r="G32" s="3"/>
      <c r="H32" s="3">
        <f>2.45*24</f>
        <v>58.800000000000004</v>
      </c>
      <c r="I32" s="14" t="s">
        <v>121</v>
      </c>
      <c r="J32" s="1"/>
      <c r="K32" s="5">
        <f>339*1/0.97</f>
        <v>349.48453608247422</v>
      </c>
      <c r="L32" s="5">
        <f>847*1/0.91</f>
        <v>930.76923076923072</v>
      </c>
      <c r="M32" s="5">
        <f t="shared" si="0"/>
        <v>90.865979381443296</v>
      </c>
      <c r="N32">
        <v>74</v>
      </c>
      <c r="P32" t="s">
        <v>121</v>
      </c>
      <c r="Q32" s="5">
        <f t="shared" si="1"/>
        <v>605</v>
      </c>
      <c r="R32" s="9">
        <v>35</v>
      </c>
      <c r="S32" s="4" t="s">
        <v>121</v>
      </c>
      <c r="T32" s="4" t="s">
        <v>121</v>
      </c>
      <c r="U32" s="4"/>
      <c r="V32" s="4"/>
      <c r="X32" s="4"/>
      <c r="Y32" s="3" t="s">
        <v>121</v>
      </c>
      <c r="Z32" s="3" t="s">
        <v>121</v>
      </c>
      <c r="AA32" s="3" t="s">
        <v>121</v>
      </c>
      <c r="AB32" s="3" t="s">
        <v>121</v>
      </c>
      <c r="AC32" s="3" t="s">
        <v>121</v>
      </c>
      <c r="AE32" s="3"/>
      <c r="AF32" s="3"/>
      <c r="AG32" s="3" t="s">
        <v>121</v>
      </c>
      <c r="AH32" s="3" t="s">
        <v>121</v>
      </c>
      <c r="AJ32" s="8" t="s">
        <v>142</v>
      </c>
      <c r="AN32">
        <v>2</v>
      </c>
      <c r="AO32">
        <v>2</v>
      </c>
      <c r="AP32">
        <v>1</v>
      </c>
      <c r="AR32">
        <f t="shared" si="11"/>
        <v>5.5451774444795623</v>
      </c>
      <c r="AT32">
        <f t="shared" ref="AT32:AT38" si="13">(AO32+AN32)*LN(AP32+2)</f>
        <v>4.3944491546724391</v>
      </c>
    </row>
    <row r="33" spans="1:46" ht="15" x14ac:dyDescent="0.25">
      <c r="A33" s="30" t="s">
        <v>7</v>
      </c>
      <c r="B33" s="30"/>
      <c r="C33" t="s">
        <v>143</v>
      </c>
      <c r="D33" s="10">
        <v>1</v>
      </c>
      <c r="E33" s="3">
        <v>36</v>
      </c>
      <c r="F33" s="3">
        <f>365*2+30*(12-10)</f>
        <v>790</v>
      </c>
      <c r="G33" s="3"/>
      <c r="H33" s="3" t="s">
        <v>121</v>
      </c>
      <c r="I33" s="14" t="s">
        <v>121</v>
      </c>
      <c r="J33" s="1"/>
      <c r="K33" s="5">
        <v>1556</v>
      </c>
      <c r="L33" s="5">
        <v>1618</v>
      </c>
      <c r="M33" s="5">
        <f t="shared" si="0"/>
        <v>1058.08</v>
      </c>
      <c r="N33">
        <v>32</v>
      </c>
      <c r="P33">
        <v>52</v>
      </c>
      <c r="Q33" s="5">
        <f>L33*(1-R33/100)</f>
        <v>631.02</v>
      </c>
      <c r="R33" s="9">
        <v>61</v>
      </c>
      <c r="S33" s="35">
        <f>534-250</f>
        <v>284</v>
      </c>
      <c r="T33" s="36">
        <f>(((L33-494)-(534-250))/(L33-494))*100</f>
        <v>74.733096085409258</v>
      </c>
      <c r="U33" s="36" t="s">
        <v>121</v>
      </c>
      <c r="V33" s="36" t="s">
        <v>121</v>
      </c>
      <c r="X33" s="4"/>
      <c r="Y33" s="3" t="s">
        <v>121</v>
      </c>
      <c r="Z33" s="3" t="s">
        <v>121</v>
      </c>
      <c r="AA33" s="3" t="s">
        <v>121</v>
      </c>
      <c r="AB33" s="3" t="s">
        <v>121</v>
      </c>
      <c r="AC33" s="3" t="s">
        <v>121</v>
      </c>
      <c r="AE33" s="3"/>
      <c r="AF33" s="3"/>
      <c r="AG33" s="3" t="s">
        <v>121</v>
      </c>
      <c r="AH33" s="3" t="s">
        <v>121</v>
      </c>
      <c r="AJ33" s="30" t="s">
        <v>26</v>
      </c>
      <c r="AN33">
        <v>5</v>
      </c>
      <c r="AO33">
        <v>3</v>
      </c>
      <c r="AP33">
        <v>2</v>
      </c>
      <c r="AR33">
        <f t="shared" si="11"/>
        <v>12.875503299472802</v>
      </c>
      <c r="AT33">
        <f t="shared" si="13"/>
        <v>11.090354888959125</v>
      </c>
    </row>
    <row r="34" spans="1:46" ht="15" x14ac:dyDescent="0.25">
      <c r="A34" s="30" t="s">
        <v>144</v>
      </c>
      <c r="B34" s="30"/>
      <c r="C34" t="s">
        <v>143</v>
      </c>
      <c r="D34" s="10">
        <v>1</v>
      </c>
      <c r="E34" s="3">
        <v>41</v>
      </c>
      <c r="F34" s="3">
        <f>365*2+30*(12-5)</f>
        <v>940</v>
      </c>
      <c r="G34" s="3"/>
      <c r="H34" s="3" t="s">
        <v>121</v>
      </c>
      <c r="I34" s="14" t="s">
        <v>121</v>
      </c>
      <c r="J34" s="1"/>
      <c r="K34" s="5">
        <v>2351</v>
      </c>
      <c r="L34" s="5">
        <v>3834</v>
      </c>
      <c r="M34" s="5">
        <f t="shared" si="0"/>
        <v>681.79000000000008</v>
      </c>
      <c r="N34">
        <v>71</v>
      </c>
      <c r="P34">
        <v>85</v>
      </c>
      <c r="Q34" s="5">
        <f t="shared" si="1"/>
        <v>460.08</v>
      </c>
      <c r="R34" s="9">
        <v>88</v>
      </c>
      <c r="S34" s="35">
        <f>310-160</f>
        <v>150</v>
      </c>
      <c r="T34" s="36">
        <f>(((L34-1131)-(310-160))/(L34-1131))*100</f>
        <v>94.450610432852386</v>
      </c>
      <c r="U34" s="36">
        <v>60</v>
      </c>
      <c r="V34" s="36">
        <f>((879-U34)/879)*100</f>
        <v>93.174061433447093</v>
      </c>
      <c r="X34" s="4"/>
      <c r="Y34" s="3" t="s">
        <v>121</v>
      </c>
      <c r="Z34" s="3" t="s">
        <v>121</v>
      </c>
      <c r="AA34" s="3" t="s">
        <v>121</v>
      </c>
      <c r="AB34" s="3" t="s">
        <v>121</v>
      </c>
      <c r="AC34" s="3" t="s">
        <v>121</v>
      </c>
      <c r="AE34" s="3"/>
      <c r="AF34" s="3"/>
      <c r="AG34" s="3" t="s">
        <v>121</v>
      </c>
      <c r="AH34" s="3" t="s">
        <v>121</v>
      </c>
      <c r="AJ34" s="30"/>
      <c r="AN34">
        <v>5</v>
      </c>
      <c r="AO34">
        <v>3</v>
      </c>
      <c r="AP34">
        <v>2</v>
      </c>
      <c r="AR34">
        <f t="shared" si="11"/>
        <v>12.875503299472802</v>
      </c>
      <c r="AT34">
        <f t="shared" si="13"/>
        <v>11.090354888959125</v>
      </c>
    </row>
    <row r="35" spans="1:46" ht="15" x14ac:dyDescent="0.25">
      <c r="A35" s="30" t="s">
        <v>144</v>
      </c>
      <c r="B35" s="30"/>
      <c r="C35" t="s">
        <v>143</v>
      </c>
      <c r="D35" s="10">
        <v>0.6</v>
      </c>
      <c r="E35" s="3" t="s">
        <v>145</v>
      </c>
      <c r="F35" s="3">
        <v>365</v>
      </c>
      <c r="G35" s="3"/>
      <c r="H35" s="3" t="s">
        <v>121</v>
      </c>
      <c r="I35" s="14" t="s">
        <v>121</v>
      </c>
      <c r="J35" s="1"/>
      <c r="K35" s="5" t="s">
        <v>121</v>
      </c>
      <c r="L35" s="5">
        <v>4139</v>
      </c>
      <c r="M35" t="s">
        <v>121</v>
      </c>
      <c r="N35" t="s">
        <v>121</v>
      </c>
      <c r="P35" t="s">
        <v>121</v>
      </c>
      <c r="Q35" s="5">
        <f t="shared" si="1"/>
        <v>331.11999999999983</v>
      </c>
      <c r="R35" s="9">
        <v>92</v>
      </c>
      <c r="S35" s="35">
        <f>926-926*0.79</f>
        <v>194.45999999999992</v>
      </c>
      <c r="T35" s="36">
        <f>(((L35-926)-(926-926*0.79))/(L35-926))*100</f>
        <v>93.947712418300654</v>
      </c>
      <c r="U35" s="36">
        <v>107</v>
      </c>
      <c r="V35" s="36">
        <v>93</v>
      </c>
      <c r="X35" s="4"/>
      <c r="Y35" s="3" t="s">
        <v>121</v>
      </c>
      <c r="Z35" s="3" t="s">
        <v>121</v>
      </c>
      <c r="AA35" s="3" t="s">
        <v>121</v>
      </c>
      <c r="AB35" s="3" t="s">
        <v>121</v>
      </c>
      <c r="AC35" s="3" t="s">
        <v>121</v>
      </c>
      <c r="AE35" s="3"/>
      <c r="AF35" s="3"/>
      <c r="AG35" s="3" t="s">
        <v>121</v>
      </c>
      <c r="AH35" s="3" t="s">
        <v>121</v>
      </c>
      <c r="AJ35" s="8" t="s">
        <v>30</v>
      </c>
      <c r="AN35">
        <v>5</v>
      </c>
      <c r="AO35">
        <v>3</v>
      </c>
      <c r="AP35">
        <v>2</v>
      </c>
      <c r="AR35">
        <f t="shared" si="11"/>
        <v>12.875503299472802</v>
      </c>
      <c r="AT35">
        <f t="shared" si="13"/>
        <v>11.090354888959125</v>
      </c>
    </row>
    <row r="36" spans="1:46" ht="15" x14ac:dyDescent="0.25">
      <c r="A36" s="30" t="s">
        <v>144</v>
      </c>
      <c r="B36" s="30"/>
      <c r="C36" t="s">
        <v>143</v>
      </c>
      <c r="D36" s="10">
        <v>1</v>
      </c>
      <c r="E36" s="3">
        <v>42.7</v>
      </c>
      <c r="F36" s="3">
        <f>30*4</f>
        <v>120</v>
      </c>
      <c r="G36" s="3"/>
      <c r="H36" s="3">
        <f>D36/((93.7/(1000))/24)</f>
        <v>256.13660618996795</v>
      </c>
      <c r="I36" s="14">
        <v>0.47</v>
      </c>
      <c r="J36" s="1"/>
      <c r="K36" s="5">
        <v>1834</v>
      </c>
      <c r="L36" s="5">
        <v>6093</v>
      </c>
      <c r="M36" s="5">
        <f t="shared" si="0"/>
        <v>73.36000000000007</v>
      </c>
      <c r="N36">
        <v>96</v>
      </c>
      <c r="P36" t="s">
        <v>121</v>
      </c>
      <c r="Q36" s="5">
        <f t="shared" si="1"/>
        <v>670.2299999999999</v>
      </c>
      <c r="R36" s="9">
        <v>89</v>
      </c>
      <c r="S36" s="35">
        <f>(359-171)</f>
        <v>188</v>
      </c>
      <c r="T36" s="36">
        <f>(((L36-683)-(359-171))/(L36-683))*100</f>
        <v>96.52495378927911</v>
      </c>
      <c r="U36" s="36">
        <v>171</v>
      </c>
      <c r="V36" s="36">
        <v>89</v>
      </c>
      <c r="X36" s="4"/>
      <c r="Y36" s="3" t="s">
        <v>121</v>
      </c>
      <c r="Z36" s="3" t="s">
        <v>121</v>
      </c>
      <c r="AA36" s="3" t="s">
        <v>121</v>
      </c>
      <c r="AB36" s="3" t="s">
        <v>121</v>
      </c>
      <c r="AC36" s="3" t="s">
        <v>121</v>
      </c>
      <c r="AE36" s="3"/>
      <c r="AF36" s="3"/>
      <c r="AG36" s="3" t="s">
        <v>121</v>
      </c>
      <c r="AH36" s="3" t="s">
        <v>121</v>
      </c>
      <c r="AJ36" s="30" t="s">
        <v>34</v>
      </c>
      <c r="AN36">
        <v>5</v>
      </c>
      <c r="AO36">
        <v>3</v>
      </c>
      <c r="AP36">
        <v>2</v>
      </c>
      <c r="AR36">
        <f t="shared" ref="AR36:AR38" si="14">(AO36+AN36)*LN((AO36+2))</f>
        <v>12.875503299472802</v>
      </c>
      <c r="AT36">
        <f t="shared" si="13"/>
        <v>11.090354888959125</v>
      </c>
    </row>
    <row r="37" spans="1:46" ht="15" x14ac:dyDescent="0.25">
      <c r="A37" s="30" t="s">
        <v>7</v>
      </c>
      <c r="B37" s="30"/>
      <c r="C37" t="s">
        <v>143</v>
      </c>
      <c r="D37" s="10">
        <v>1</v>
      </c>
      <c r="E37" s="3">
        <v>37.200000000000003</v>
      </c>
      <c r="F37" s="3">
        <f>30*4</f>
        <v>120</v>
      </c>
      <c r="G37" s="3"/>
      <c r="H37" s="3">
        <f>D37/((72.1/(1000))/24)</f>
        <v>332.87101248266299</v>
      </c>
      <c r="I37" s="14">
        <v>0.14000000000000001</v>
      </c>
      <c r="J37" s="1"/>
      <c r="K37" s="5">
        <v>1032</v>
      </c>
      <c r="L37" s="5">
        <v>1823</v>
      </c>
      <c r="M37" s="5">
        <f t="shared" si="0"/>
        <v>165.12000000000003</v>
      </c>
      <c r="N37">
        <v>84</v>
      </c>
      <c r="P37" t="s">
        <v>121</v>
      </c>
      <c r="Q37" s="5">
        <f t="shared" si="1"/>
        <v>546.90000000000009</v>
      </c>
      <c r="R37" s="9">
        <v>70</v>
      </c>
      <c r="S37" s="35">
        <f>(534-223)</f>
        <v>311</v>
      </c>
      <c r="T37" s="36">
        <f>(((L37-671)-(534-223))/(L37-671))*100</f>
        <v>73.003472222222214</v>
      </c>
      <c r="U37" s="36">
        <v>223</v>
      </c>
      <c r="V37" s="36">
        <v>64</v>
      </c>
      <c r="X37" s="4"/>
      <c r="Y37" s="3" t="s">
        <v>121</v>
      </c>
      <c r="Z37" s="3" t="s">
        <v>121</v>
      </c>
      <c r="AA37" s="3" t="s">
        <v>121</v>
      </c>
      <c r="AB37" s="3" t="s">
        <v>121</v>
      </c>
      <c r="AC37" s="3" t="s">
        <v>121</v>
      </c>
      <c r="AE37" s="3"/>
      <c r="AF37" s="3"/>
      <c r="AG37" s="3" t="s">
        <v>121</v>
      </c>
      <c r="AH37" s="3" t="s">
        <v>121</v>
      </c>
      <c r="AJ37" s="30"/>
      <c r="AN37">
        <v>2</v>
      </c>
      <c r="AO37">
        <v>2</v>
      </c>
      <c r="AP37">
        <v>1</v>
      </c>
      <c r="AR37">
        <f t="shared" si="14"/>
        <v>5.5451774444795623</v>
      </c>
      <c r="AT37">
        <f t="shared" si="13"/>
        <v>4.3944491546724391</v>
      </c>
    </row>
    <row r="38" spans="1:46" ht="15" x14ac:dyDescent="0.25">
      <c r="A38" s="30" t="s">
        <v>7</v>
      </c>
      <c r="B38" s="30"/>
      <c r="C38" t="s">
        <v>121</v>
      </c>
      <c r="D38" s="10">
        <f>20/1000</f>
        <v>0.02</v>
      </c>
      <c r="E38" s="3">
        <v>15</v>
      </c>
      <c r="F38" s="3">
        <v>110</v>
      </c>
      <c r="G38" s="3"/>
      <c r="H38" s="3">
        <f>6.86*24</f>
        <v>164.64000000000001</v>
      </c>
      <c r="I38" s="7">
        <f>((L38*(D38/H38)*24)/1000)/D38</f>
        <v>8.7317784256559755E-2</v>
      </c>
      <c r="J38" s="1"/>
      <c r="K38" s="5">
        <v>382</v>
      </c>
      <c r="L38" s="5">
        <v>599</v>
      </c>
      <c r="M38" s="5">
        <f t="shared" si="0"/>
        <v>68.760000000000019</v>
      </c>
      <c r="N38">
        <v>82</v>
      </c>
      <c r="P38" t="s">
        <v>121</v>
      </c>
      <c r="Q38" s="5">
        <f>L38*(1-R38/100)</f>
        <v>129.99999999999994</v>
      </c>
      <c r="R38" s="9">
        <f>((L38-130)/L38)*100</f>
        <v>78.29716193656094</v>
      </c>
      <c r="S38" s="35">
        <v>63</v>
      </c>
      <c r="T38" s="37">
        <f>((481-63)/483)*100</f>
        <v>86.542443064182194</v>
      </c>
      <c r="U38" s="37">
        <v>68</v>
      </c>
      <c r="V38" s="37">
        <f>((118-U38)/118)*100</f>
        <v>42.372881355932201</v>
      </c>
      <c r="X38" s="4"/>
      <c r="Y38" s="3" t="s">
        <v>121</v>
      </c>
      <c r="Z38" s="7">
        <f>((0.045+0.16)/F38)/(D38/(H38/24))</f>
        <v>0.63922727272727276</v>
      </c>
      <c r="AA38" s="3"/>
      <c r="AB38" s="6">
        <f>(((47+2.13))/F38)/((K38/1000)*(D38/(H38/24)))</f>
        <v>401.03736316039982</v>
      </c>
      <c r="AC38">
        <v>1.6E-2</v>
      </c>
      <c r="AE38" s="3"/>
      <c r="AF38" s="3"/>
      <c r="AG38" s="3" t="s">
        <v>121</v>
      </c>
      <c r="AH38" s="3" t="s">
        <v>121</v>
      </c>
      <c r="AJ38" s="8" t="s">
        <v>35</v>
      </c>
      <c r="AN38">
        <v>3</v>
      </c>
      <c r="AO38">
        <v>3</v>
      </c>
      <c r="AP38">
        <v>1</v>
      </c>
      <c r="AR38">
        <f t="shared" si="14"/>
        <v>9.6566274746046012</v>
      </c>
      <c r="AT38">
        <f t="shared" si="13"/>
        <v>6.5916737320086582</v>
      </c>
    </row>
    <row r="39" spans="1:46" ht="15" x14ac:dyDescent="0.25">
      <c r="A39" s="30" t="s">
        <v>7</v>
      </c>
      <c r="B39" s="30"/>
      <c r="C39" t="s">
        <v>121</v>
      </c>
      <c r="D39" s="10">
        <v>4.5999999999999996</v>
      </c>
      <c r="E39" s="3" t="s">
        <v>121</v>
      </c>
      <c r="F39" s="3">
        <f>30*11</f>
        <v>330</v>
      </c>
      <c r="G39" s="3"/>
      <c r="H39" s="3" t="s">
        <v>121</v>
      </c>
      <c r="I39" s="14" t="s">
        <v>121</v>
      </c>
      <c r="J39" s="1"/>
      <c r="K39" s="5">
        <v>409</v>
      </c>
      <c r="L39" s="5">
        <v>934</v>
      </c>
      <c r="M39" s="5">
        <f t="shared" si="0"/>
        <v>202.04599999999999</v>
      </c>
      <c r="N39">
        <v>50.6</v>
      </c>
      <c r="P39" t="s">
        <v>121</v>
      </c>
      <c r="Q39" s="5">
        <f>L39*(1-R39/100)</f>
        <v>626.71400000000006</v>
      </c>
      <c r="R39" s="9">
        <v>32.9</v>
      </c>
      <c r="S39" s="35" t="s">
        <v>121</v>
      </c>
      <c r="T39" s="36" t="s">
        <v>121</v>
      </c>
      <c r="U39" s="36"/>
      <c r="V39" s="36"/>
      <c r="X39" s="4"/>
      <c r="Y39" s="3" t="s">
        <v>121</v>
      </c>
      <c r="Z39" s="3" t="s">
        <v>121</v>
      </c>
      <c r="AA39" s="3" t="s">
        <v>121</v>
      </c>
      <c r="AB39" s="3" t="s">
        <v>121</v>
      </c>
      <c r="AC39" s="3" t="s">
        <v>121</v>
      </c>
      <c r="AE39" s="3"/>
      <c r="AF39" s="3"/>
      <c r="AG39" s="3" t="s">
        <v>121</v>
      </c>
      <c r="AH39" s="3" t="s">
        <v>121</v>
      </c>
      <c r="AJ39" s="8" t="s">
        <v>40</v>
      </c>
      <c r="AN39" t="s">
        <v>121</v>
      </c>
      <c r="AO39" t="s">
        <v>121</v>
      </c>
      <c r="AP39" t="s">
        <v>121</v>
      </c>
      <c r="AR39" t="s">
        <v>121</v>
      </c>
      <c r="AT39" t="s">
        <v>121</v>
      </c>
    </row>
    <row r="40" spans="1:46" ht="15" x14ac:dyDescent="0.25">
      <c r="A40" s="30" t="s">
        <v>7</v>
      </c>
      <c r="B40" s="30"/>
      <c r="C40" t="s">
        <v>121</v>
      </c>
      <c r="D40" s="10">
        <v>3.39</v>
      </c>
      <c r="E40" s="3">
        <v>24.5</v>
      </c>
      <c r="F40" s="3">
        <f>5*30</f>
        <v>150</v>
      </c>
      <c r="G40" s="3"/>
      <c r="H40" s="3"/>
      <c r="I40" s="14"/>
      <c r="J40" s="1"/>
      <c r="K40" s="5">
        <v>297</v>
      </c>
      <c r="L40" s="5">
        <v>564</v>
      </c>
      <c r="M40" s="5">
        <f t="shared" si="0"/>
        <v>91.000000000000014</v>
      </c>
      <c r="N40" s="9">
        <f>((K40-91)/K40)*100</f>
        <v>69.360269360269356</v>
      </c>
      <c r="O40" s="9"/>
      <c r="P40" t="s">
        <v>121</v>
      </c>
      <c r="Q40" s="5">
        <f t="shared" ref="Q40" si="15">L40*(1-R40/100)</f>
        <v>323.00000000000006</v>
      </c>
      <c r="R40" s="9">
        <f>((L40-323)/L40)*100</f>
        <v>42.730496453900706</v>
      </c>
      <c r="S40" s="35" t="s">
        <v>121</v>
      </c>
      <c r="T40" s="36" t="s">
        <v>121</v>
      </c>
      <c r="U40" s="36"/>
      <c r="V40" s="36"/>
      <c r="X40" s="4"/>
      <c r="Y40" s="3" t="s">
        <v>121</v>
      </c>
      <c r="Z40" s="3" t="s">
        <v>121</v>
      </c>
      <c r="AA40" s="3" t="s">
        <v>121</v>
      </c>
      <c r="AB40" s="3" t="s">
        <v>121</v>
      </c>
      <c r="AC40" s="3" t="s">
        <v>121</v>
      </c>
      <c r="AE40" s="3"/>
      <c r="AF40" s="3"/>
      <c r="AG40" s="3" t="s">
        <v>121</v>
      </c>
      <c r="AH40" s="3" t="s">
        <v>121</v>
      </c>
      <c r="AJ40" s="8" t="s">
        <v>41</v>
      </c>
      <c r="AN40" t="s">
        <v>121</v>
      </c>
      <c r="AO40" t="s">
        <v>121</v>
      </c>
      <c r="AP40" t="s">
        <v>121</v>
      </c>
      <c r="AR40" t="s">
        <v>121</v>
      </c>
      <c r="AT40" t="s">
        <v>121</v>
      </c>
    </row>
    <row r="41" spans="1:46" ht="15" x14ac:dyDescent="0.25">
      <c r="A41" s="30" t="s">
        <v>7</v>
      </c>
      <c r="B41" s="30"/>
      <c r="C41" t="s">
        <v>143</v>
      </c>
      <c r="D41" s="10">
        <f>150/1000</f>
        <v>0.15</v>
      </c>
      <c r="E41" s="3">
        <v>30</v>
      </c>
      <c r="F41" s="3">
        <v>30</v>
      </c>
      <c r="G41" s="3"/>
      <c r="H41" s="3">
        <v>1.5</v>
      </c>
      <c r="I41" s="14">
        <v>0.45</v>
      </c>
      <c r="J41" s="1"/>
      <c r="K41" s="5">
        <v>1050</v>
      </c>
      <c r="L41" s="5">
        <v>1114</v>
      </c>
      <c r="M41" s="5">
        <f t="shared" si="0"/>
        <v>189.00000000000006</v>
      </c>
      <c r="N41">
        <v>82</v>
      </c>
      <c r="P41" t="s">
        <v>121</v>
      </c>
      <c r="Q41" s="5">
        <f>L41*(1-R41/100)</f>
        <v>412.18</v>
      </c>
      <c r="R41" s="9">
        <v>63</v>
      </c>
      <c r="S41" s="35" t="s">
        <v>121</v>
      </c>
      <c r="T41" s="36" t="s">
        <v>121</v>
      </c>
      <c r="U41" s="36"/>
      <c r="V41" s="36"/>
      <c r="X41" s="4"/>
      <c r="Y41" s="3" t="s">
        <v>121</v>
      </c>
      <c r="Z41" s="3" t="s">
        <v>121</v>
      </c>
      <c r="AA41" s="3" t="s">
        <v>121</v>
      </c>
      <c r="AB41" s="3" t="s">
        <v>121</v>
      </c>
      <c r="AC41" s="3" t="s">
        <v>121</v>
      </c>
      <c r="AE41" s="3"/>
      <c r="AF41" s="3"/>
      <c r="AG41" s="3" t="s">
        <v>121</v>
      </c>
      <c r="AH41" s="3" t="s">
        <v>121</v>
      </c>
      <c r="AJ41" s="8" t="s">
        <v>50</v>
      </c>
      <c r="AN41">
        <v>4</v>
      </c>
      <c r="AO41">
        <v>2</v>
      </c>
      <c r="AP41">
        <v>1</v>
      </c>
      <c r="AR41">
        <f t="shared" ref="AR41" si="16">(AO41+AN41)*LN((AO41+2))</f>
        <v>8.317766166719343</v>
      </c>
      <c r="AT41">
        <f>(AO41+AN41)*LN(AP41+2)</f>
        <v>6.5916737320086582</v>
      </c>
    </row>
    <row r="42" spans="1:46" ht="15" x14ac:dyDescent="0.25">
      <c r="A42" s="30" t="s">
        <v>7</v>
      </c>
      <c r="B42" s="30"/>
      <c r="C42" t="s">
        <v>121</v>
      </c>
      <c r="D42" s="10">
        <v>45</v>
      </c>
      <c r="E42" s="3" t="s">
        <v>121</v>
      </c>
      <c r="F42" s="3">
        <f>30*15</f>
        <v>450</v>
      </c>
      <c r="G42" s="3"/>
      <c r="H42" s="3">
        <f>3*24</f>
        <v>72</v>
      </c>
      <c r="I42" s="14"/>
      <c r="J42" s="1"/>
      <c r="K42" s="5">
        <v>223</v>
      </c>
      <c r="L42" s="5">
        <v>576</v>
      </c>
      <c r="M42" s="5">
        <f t="shared" si="0"/>
        <v>40.999999999999993</v>
      </c>
      <c r="N42" s="9">
        <f>((K42-41)/K42)*100</f>
        <v>81.61434977578476</v>
      </c>
      <c r="O42" s="9"/>
      <c r="P42" s="9">
        <f>((161-31)/161)*100</f>
        <v>80.745341614906835</v>
      </c>
      <c r="Q42" s="5">
        <f t="shared" ref="Q42" si="17">L42*(1-R42/100)</f>
        <v>178.00000000000006</v>
      </c>
      <c r="R42" s="9">
        <f>((L42-178)/L42)*100</f>
        <v>69.097222222222214</v>
      </c>
      <c r="S42" s="35">
        <f>Q42-U42</f>
        <v>59.000000000000057</v>
      </c>
      <c r="T42" s="36">
        <f>(((576-287)-(178-119))/(576-287))*100</f>
        <v>79.584775086505189</v>
      </c>
      <c r="U42" s="36">
        <v>119</v>
      </c>
      <c r="V42" s="36">
        <f>((287-U42)/287)*100</f>
        <v>58.536585365853654</v>
      </c>
      <c r="X42" s="4"/>
      <c r="Y42" s="3" t="s">
        <v>121</v>
      </c>
      <c r="Z42" s="3" t="s">
        <v>121</v>
      </c>
      <c r="AA42" s="3" t="s">
        <v>121</v>
      </c>
      <c r="AB42" s="3" t="s">
        <v>121</v>
      </c>
      <c r="AC42" s="3" t="s">
        <v>121</v>
      </c>
      <c r="AE42" s="3"/>
      <c r="AF42" s="3"/>
      <c r="AG42" s="3" t="s">
        <v>121</v>
      </c>
      <c r="AH42" s="3" t="s">
        <v>121</v>
      </c>
      <c r="AJ42" s="8" t="s">
        <v>54</v>
      </c>
      <c r="AN42" t="s">
        <v>121</v>
      </c>
      <c r="AO42" t="s">
        <v>121</v>
      </c>
      <c r="AP42" t="s">
        <v>121</v>
      </c>
      <c r="AR42" t="s">
        <v>121</v>
      </c>
      <c r="AT42" t="s">
        <v>121</v>
      </c>
    </row>
    <row r="43" spans="1:46" ht="15" x14ac:dyDescent="0.25">
      <c r="A43" s="30" t="s">
        <v>7</v>
      </c>
      <c r="B43" s="30"/>
      <c r="C43" t="s">
        <v>143</v>
      </c>
      <c r="D43" s="10">
        <f>40/1000</f>
        <v>0.04</v>
      </c>
      <c r="E43" s="3">
        <v>30</v>
      </c>
      <c r="F43" s="3" t="s">
        <v>121</v>
      </c>
      <c r="G43" s="3"/>
      <c r="H43" s="3">
        <v>24</v>
      </c>
      <c r="I43" s="14">
        <v>1.7</v>
      </c>
      <c r="J43" s="1"/>
      <c r="K43" t="s">
        <v>121</v>
      </c>
      <c r="L43" s="5">
        <v>1740</v>
      </c>
      <c r="M43" s="5" t="s">
        <v>121</v>
      </c>
      <c r="N43" s="9" t="s">
        <v>121</v>
      </c>
      <c r="O43" t="s">
        <v>121</v>
      </c>
      <c r="P43" t="s">
        <v>121</v>
      </c>
      <c r="Q43">
        <v>480</v>
      </c>
      <c r="R43" s="9">
        <v>69</v>
      </c>
      <c r="S43" s="9" t="s">
        <v>121</v>
      </c>
      <c r="T43" s="9" t="s">
        <v>121</v>
      </c>
      <c r="U43" s="9"/>
      <c r="V43" s="9"/>
      <c r="X43" s="4"/>
      <c r="Y43" s="3" t="s">
        <v>121</v>
      </c>
      <c r="Z43" s="3" t="s">
        <v>121</v>
      </c>
      <c r="AA43" s="3" t="s">
        <v>121</v>
      </c>
      <c r="AB43" s="3" t="s">
        <v>121</v>
      </c>
      <c r="AC43" s="3" t="s">
        <v>121</v>
      </c>
      <c r="AE43" s="3"/>
      <c r="AF43" s="3"/>
      <c r="AG43" s="3" t="s">
        <v>121</v>
      </c>
      <c r="AH43" s="3" t="s">
        <v>121</v>
      </c>
      <c r="AJ43" s="30" t="s">
        <v>70</v>
      </c>
      <c r="AK43" t="s">
        <v>148</v>
      </c>
      <c r="AN43">
        <v>3</v>
      </c>
      <c r="AO43">
        <v>2</v>
      </c>
      <c r="AP43">
        <v>1</v>
      </c>
      <c r="AR43">
        <f t="shared" ref="AR43" si="18">(AO43+AN43)*LN((AO43+2))</f>
        <v>6.9314718055994531</v>
      </c>
      <c r="AT43">
        <f>(AO43+AN43)*LN(AP43+2)</f>
        <v>5.4930614433405491</v>
      </c>
    </row>
    <row r="44" spans="1:46" ht="15" x14ac:dyDescent="0.25">
      <c r="A44" s="30" t="s">
        <v>7</v>
      </c>
      <c r="B44" s="30"/>
      <c r="C44" t="s">
        <v>143</v>
      </c>
      <c r="D44" s="10">
        <f>40/1000</f>
        <v>0.04</v>
      </c>
      <c r="E44" s="3">
        <v>40</v>
      </c>
      <c r="F44" s="3" t="s">
        <v>121</v>
      </c>
      <c r="G44" s="3"/>
      <c r="H44" s="3">
        <v>24</v>
      </c>
      <c r="I44" s="14">
        <v>1.7</v>
      </c>
      <c r="J44" s="1"/>
      <c r="K44" t="s">
        <v>121</v>
      </c>
      <c r="L44" s="5">
        <v>1740</v>
      </c>
      <c r="M44" s="5" t="s">
        <v>121</v>
      </c>
      <c r="N44" s="9" t="s">
        <v>121</v>
      </c>
      <c r="O44" t="s">
        <v>121</v>
      </c>
      <c r="P44" t="s">
        <v>121</v>
      </c>
      <c r="Q44">
        <v>370</v>
      </c>
      <c r="R44" s="9">
        <v>76</v>
      </c>
      <c r="S44" s="9" t="s">
        <v>121</v>
      </c>
      <c r="T44" s="9" t="s">
        <v>121</v>
      </c>
      <c r="U44" s="9"/>
      <c r="V44" s="9"/>
      <c r="X44" s="4"/>
      <c r="Y44" s="3" t="s">
        <v>121</v>
      </c>
      <c r="Z44" s="3" t="s">
        <v>121</v>
      </c>
      <c r="AA44" s="3" t="s">
        <v>121</v>
      </c>
      <c r="AB44" s="3" t="s">
        <v>121</v>
      </c>
      <c r="AC44" s="3" t="s">
        <v>121</v>
      </c>
      <c r="AE44" s="3"/>
      <c r="AF44" s="3"/>
      <c r="AG44" s="3" t="s">
        <v>121</v>
      </c>
      <c r="AH44" s="3" t="s">
        <v>121</v>
      </c>
      <c r="AJ44" s="30"/>
      <c r="AN44">
        <v>3</v>
      </c>
      <c r="AO44">
        <v>2</v>
      </c>
      <c r="AP44">
        <v>1</v>
      </c>
      <c r="AR44">
        <f t="shared" ref="AR44" si="19">(AO44+AN44)*LN((AO44+2))</f>
        <v>6.9314718055994531</v>
      </c>
      <c r="AT44">
        <f>(AO44+AN44)*LN(AP44+2)</f>
        <v>5.4930614433405491</v>
      </c>
    </row>
    <row r="45" spans="1:46" ht="15" x14ac:dyDescent="0.25">
      <c r="A45" s="30" t="s">
        <v>7</v>
      </c>
      <c r="B45" s="30"/>
      <c r="C45" t="s">
        <v>121</v>
      </c>
      <c r="D45" s="10">
        <f>95/1000</f>
        <v>9.5000000000000001E-2</v>
      </c>
      <c r="E45" s="3">
        <v>27.5</v>
      </c>
      <c r="F45" s="3">
        <v>210</v>
      </c>
      <c r="G45" s="3"/>
      <c r="H45" s="3">
        <v>72</v>
      </c>
      <c r="I45" s="14">
        <v>0.32100000000000001</v>
      </c>
      <c r="J45" s="1"/>
      <c r="K45" s="3">
        <v>295</v>
      </c>
      <c r="L45" s="5">
        <v>960</v>
      </c>
      <c r="M45" s="5">
        <v>103</v>
      </c>
      <c r="N45" s="9">
        <v>65.3</v>
      </c>
      <c r="O45" t="s">
        <v>121</v>
      </c>
      <c r="P45" t="s">
        <v>121</v>
      </c>
      <c r="Q45">
        <v>334</v>
      </c>
      <c r="R45" s="9">
        <v>65.3</v>
      </c>
      <c r="S45" s="9" t="s">
        <v>121</v>
      </c>
      <c r="T45" s="9" t="s">
        <v>121</v>
      </c>
      <c r="U45" s="9"/>
      <c r="V45" s="9"/>
      <c r="X45" s="4"/>
      <c r="Y45" s="3" t="s">
        <v>121</v>
      </c>
      <c r="Z45" s="7">
        <f>((12.5-3.4)/(F45))/(31.7/1000)</f>
        <v>1.366982124079916</v>
      </c>
      <c r="AA45" s="3"/>
      <c r="AB45" s="3" t="s">
        <v>121</v>
      </c>
      <c r="AC45">
        <v>1.3599999999999999E-2</v>
      </c>
      <c r="AE45" s="3"/>
      <c r="AF45" s="3"/>
      <c r="AG45" s="3" t="s">
        <v>121</v>
      </c>
      <c r="AH45" s="3" t="s">
        <v>121</v>
      </c>
      <c r="AJ45" s="30" t="s">
        <v>73</v>
      </c>
      <c r="AN45">
        <v>4</v>
      </c>
      <c r="AO45">
        <v>2</v>
      </c>
      <c r="AP45">
        <v>1</v>
      </c>
      <c r="AR45">
        <f t="shared" ref="AR45:AR47" si="20">(AO45+AN45)*LN((AO45+2))</f>
        <v>8.317766166719343</v>
      </c>
      <c r="AT45">
        <f t="shared" ref="AT45:AT47" si="21">(AO45+AN45)*LN(AP45+2)</f>
        <v>6.5916737320086582</v>
      </c>
    </row>
    <row r="46" spans="1:46" ht="15" x14ac:dyDescent="0.25">
      <c r="A46" s="30" t="s">
        <v>7</v>
      </c>
      <c r="B46" s="30"/>
      <c r="C46" t="s">
        <v>121</v>
      </c>
      <c r="D46" s="10">
        <f>95/1000</f>
        <v>9.5000000000000001E-2</v>
      </c>
      <c r="E46" s="3">
        <v>24</v>
      </c>
      <c r="F46" s="3">
        <v>210</v>
      </c>
      <c r="G46" s="3"/>
      <c r="H46" s="3">
        <v>48</v>
      </c>
      <c r="I46" s="14">
        <v>0.436</v>
      </c>
      <c r="J46" s="1"/>
      <c r="K46" s="3">
        <v>295</v>
      </c>
      <c r="L46" s="5">
        <v>960</v>
      </c>
      <c r="M46" s="5">
        <v>115</v>
      </c>
      <c r="N46" s="9">
        <v>58.3</v>
      </c>
      <c r="O46" t="s">
        <v>121</v>
      </c>
      <c r="P46" t="s">
        <v>121</v>
      </c>
      <c r="Q46">
        <v>380</v>
      </c>
      <c r="R46" s="9">
        <v>56</v>
      </c>
      <c r="S46" s="9" t="s">
        <v>121</v>
      </c>
      <c r="T46" s="9" t="s">
        <v>121</v>
      </c>
      <c r="U46" s="9"/>
      <c r="V46" s="9"/>
      <c r="X46" s="4"/>
      <c r="Y46" s="3" t="s">
        <v>121</v>
      </c>
      <c r="Z46" s="7">
        <f>((10.5-2.7)/(F45))/(47.5/1000)</f>
        <v>0.78195488721804518</v>
      </c>
      <c r="AA46" s="3"/>
      <c r="AB46" s="3" t="s">
        <v>121</v>
      </c>
      <c r="AC46">
        <v>6.3E-3</v>
      </c>
      <c r="AE46" s="3"/>
      <c r="AF46" s="3"/>
      <c r="AG46" s="3" t="s">
        <v>121</v>
      </c>
      <c r="AH46" s="3" t="s">
        <v>121</v>
      </c>
      <c r="AJ46" s="30"/>
      <c r="AN46">
        <v>4</v>
      </c>
      <c r="AO46">
        <v>2</v>
      </c>
      <c r="AP46">
        <v>1</v>
      </c>
      <c r="AR46">
        <f t="shared" si="20"/>
        <v>8.317766166719343</v>
      </c>
      <c r="AT46">
        <f t="shared" si="21"/>
        <v>6.5916737320086582</v>
      </c>
    </row>
    <row r="47" spans="1:46" ht="15" x14ac:dyDescent="0.25">
      <c r="A47" s="30" t="s">
        <v>7</v>
      </c>
      <c r="B47" s="30"/>
      <c r="C47" t="s">
        <v>121</v>
      </c>
      <c r="D47" s="10">
        <f>95/1000</f>
        <v>9.5000000000000001E-2</v>
      </c>
      <c r="E47" s="3">
        <v>27.3</v>
      </c>
      <c r="F47" s="3">
        <v>210</v>
      </c>
      <c r="G47" s="3"/>
      <c r="H47" s="3">
        <v>24</v>
      </c>
      <c r="I47" s="14">
        <v>0.88500000000000001</v>
      </c>
      <c r="J47" s="1"/>
      <c r="K47" s="3">
        <v>295</v>
      </c>
      <c r="L47" s="5">
        <v>960</v>
      </c>
      <c r="M47" s="5">
        <v>123</v>
      </c>
      <c r="N47" s="9">
        <v>55</v>
      </c>
      <c r="O47" t="s">
        <v>121</v>
      </c>
      <c r="P47" t="s">
        <v>121</v>
      </c>
      <c r="Q47">
        <v>412</v>
      </c>
      <c r="R47" s="9">
        <v>53.4</v>
      </c>
      <c r="S47" s="9" t="s">
        <v>121</v>
      </c>
      <c r="T47" s="9" t="s">
        <v>121</v>
      </c>
      <c r="U47" s="9"/>
      <c r="V47" s="9"/>
      <c r="X47" s="4"/>
      <c r="Y47" s="3" t="s">
        <v>121</v>
      </c>
      <c r="Z47" s="7">
        <f>((8.5-1.5)/(F45))/(95/1000)</f>
        <v>0.35087719298245612</v>
      </c>
      <c r="AA47" s="3"/>
      <c r="AB47" s="3" t="s">
        <v>121</v>
      </c>
      <c r="AC47">
        <v>8.6999999999999994E-3</v>
      </c>
      <c r="AE47" s="3"/>
      <c r="AF47" s="3"/>
      <c r="AG47" s="3" t="s">
        <v>121</v>
      </c>
      <c r="AH47" s="3" t="s">
        <v>121</v>
      </c>
      <c r="AJ47" s="30"/>
      <c r="AN47">
        <v>4</v>
      </c>
      <c r="AO47">
        <v>2</v>
      </c>
      <c r="AP47">
        <v>1</v>
      </c>
      <c r="AR47">
        <f t="shared" si="20"/>
        <v>8.317766166719343</v>
      </c>
      <c r="AT47">
        <f t="shared" si="21"/>
        <v>6.5916737320086582</v>
      </c>
    </row>
    <row r="48" spans="1:46" ht="15" x14ac:dyDescent="0.25">
      <c r="A48" s="30" t="s">
        <v>7</v>
      </c>
      <c r="B48" s="30"/>
      <c r="C48" t="s">
        <v>121</v>
      </c>
      <c r="D48" s="22">
        <f>3.6*2*1.6</f>
        <v>11.520000000000001</v>
      </c>
      <c r="E48" s="3" t="s">
        <v>121</v>
      </c>
      <c r="F48" s="3" t="s">
        <v>121</v>
      </c>
      <c r="G48" s="3"/>
      <c r="H48" s="6">
        <f>D48/(2.911/24)</f>
        <v>94.977670903469601</v>
      </c>
      <c r="I48" s="7">
        <f>((L48*(D48/H48)*24)/1000)/D48</f>
        <v>7.7323437499999995E-2</v>
      </c>
      <c r="J48" s="1"/>
      <c r="K48" s="5" t="s">
        <v>121</v>
      </c>
      <c r="L48" s="5">
        <v>306</v>
      </c>
      <c r="M48" s="5" t="s">
        <v>121</v>
      </c>
      <c r="N48" t="s">
        <v>121</v>
      </c>
      <c r="O48" s="5" t="s">
        <v>121</v>
      </c>
      <c r="P48" s="5" t="s">
        <v>121</v>
      </c>
      <c r="Q48">
        <v>218</v>
      </c>
      <c r="R48" s="9">
        <v>28.9</v>
      </c>
      <c r="S48" s="9" t="s">
        <v>121</v>
      </c>
      <c r="T48" s="9" t="s">
        <v>121</v>
      </c>
      <c r="U48" s="9"/>
      <c r="V48" s="9"/>
      <c r="X48" s="4"/>
      <c r="Y48" s="3" t="s">
        <v>121</v>
      </c>
      <c r="Z48" s="3" t="s">
        <v>121</v>
      </c>
      <c r="AA48" s="3" t="s">
        <v>121</v>
      </c>
      <c r="AB48" s="3" t="s">
        <v>121</v>
      </c>
      <c r="AC48" s="3" t="s">
        <v>121</v>
      </c>
      <c r="AE48" s="3"/>
      <c r="AF48" s="3"/>
      <c r="AG48" s="3" t="s">
        <v>121</v>
      </c>
      <c r="AH48" s="3" t="s">
        <v>121</v>
      </c>
      <c r="AJ48" s="8" t="s">
        <v>87</v>
      </c>
    </row>
    <row r="49" spans="1:46" ht="15" x14ac:dyDescent="0.25">
      <c r="A49" s="8"/>
      <c r="B49" s="8"/>
      <c r="D49" s="22"/>
      <c r="E49" s="3"/>
      <c r="F49" s="3"/>
      <c r="G49" s="3"/>
      <c r="H49" s="6"/>
      <c r="I49" s="7"/>
      <c r="J49" s="1"/>
      <c r="K49" s="5"/>
      <c r="L49" s="5"/>
      <c r="M49" s="5"/>
      <c r="O49" s="5"/>
      <c r="P49" s="5"/>
      <c r="R49" s="9"/>
      <c r="S49" s="9"/>
      <c r="T49" s="9"/>
      <c r="U49" s="9"/>
      <c r="V49" s="9"/>
      <c r="X49" s="4"/>
      <c r="Y49" s="3"/>
      <c r="Z49" s="3"/>
      <c r="AA49" s="3"/>
      <c r="AB49" s="3"/>
      <c r="AC49" s="3"/>
      <c r="AE49" s="3"/>
      <c r="AF49" s="3"/>
      <c r="AG49" s="3"/>
      <c r="AH49" s="3"/>
      <c r="AJ49" s="8"/>
      <c r="AT49">
        <f>MEDIAN(AT2:AT47)</f>
        <v>6.5916737320086582</v>
      </c>
    </row>
    <row r="50" spans="1:46" ht="15" x14ac:dyDescent="0.25">
      <c r="A50" s="8"/>
      <c r="B50" s="8"/>
      <c r="D50" s="22"/>
      <c r="E50" s="3"/>
      <c r="F50" s="3"/>
      <c r="G50" s="3"/>
      <c r="H50" s="6"/>
      <c r="I50" s="7"/>
      <c r="J50" s="1"/>
      <c r="K50" s="5"/>
      <c r="L50" s="5"/>
      <c r="M50" s="5"/>
      <c r="O50" s="5"/>
      <c r="P50" s="5"/>
      <c r="R50" s="9"/>
      <c r="S50" s="9"/>
      <c r="T50" s="9"/>
      <c r="U50" s="9"/>
      <c r="V50" s="9"/>
      <c r="X50" s="4"/>
      <c r="Y50" s="3"/>
      <c r="Z50" s="3"/>
      <c r="AA50" s="3"/>
      <c r="AB50" s="3"/>
      <c r="AC50" s="3"/>
      <c r="AE50" s="3"/>
      <c r="AF50" s="3"/>
      <c r="AG50" s="3"/>
      <c r="AH50" s="3"/>
      <c r="AJ50" s="8"/>
      <c r="AT50">
        <f>_xlfn.PERCENTILE.INC(AT2:AT47,0.25)</f>
        <v>5.4930614433405491</v>
      </c>
    </row>
    <row r="51" spans="1:46" ht="15" x14ac:dyDescent="0.25">
      <c r="A51" s="32" t="s">
        <v>7</v>
      </c>
      <c r="B51" s="32"/>
      <c r="C51" s="2" t="s">
        <v>121</v>
      </c>
      <c r="D51" s="16">
        <v>4.0570000000000004</v>
      </c>
      <c r="E51" s="3" t="s">
        <v>121</v>
      </c>
      <c r="F51" s="11"/>
      <c r="G51" s="11"/>
      <c r="H51" s="11"/>
      <c r="I51" s="17"/>
      <c r="J51" s="18"/>
      <c r="K51" s="19">
        <v>1106</v>
      </c>
      <c r="L51" s="19">
        <v>5611</v>
      </c>
      <c r="M51" s="19">
        <v>317</v>
      </c>
      <c r="N51" s="20">
        <f>((K51-M51)/K51)*100</f>
        <v>71.338155515370701</v>
      </c>
      <c r="O51" s="20"/>
      <c r="P51" t="s">
        <v>121</v>
      </c>
      <c r="Q51" s="20">
        <v>1130</v>
      </c>
      <c r="R51" s="20"/>
      <c r="S51" s="20"/>
      <c r="T51" s="19"/>
      <c r="U51" s="19"/>
      <c r="V51" s="19"/>
      <c r="W51" s="2"/>
      <c r="X51" s="21"/>
      <c r="Y51" s="11"/>
      <c r="Z51" s="11"/>
      <c r="AA51" s="11"/>
      <c r="AB51" s="11"/>
      <c r="AC51" s="11"/>
      <c r="AD51" s="2"/>
      <c r="AE51" s="11"/>
      <c r="AF51" s="11"/>
      <c r="AG51" s="11"/>
      <c r="AH51" s="11"/>
      <c r="AI51" s="2"/>
      <c r="AJ51" s="32" t="s">
        <v>146</v>
      </c>
      <c r="AL51" t="s">
        <v>150</v>
      </c>
      <c r="AT51">
        <f>_xlfn.PERCENTILE.INC(AT2:AT47,0.75)</f>
        <v>6.5916737320086582</v>
      </c>
    </row>
    <row r="52" spans="1:46" ht="15" x14ac:dyDescent="0.25">
      <c r="A52" s="32" t="s">
        <v>147</v>
      </c>
      <c r="B52" s="32"/>
      <c r="C52" s="2" t="s">
        <v>121</v>
      </c>
      <c r="D52" s="16">
        <v>4.0570000000000004</v>
      </c>
      <c r="E52" s="3" t="s">
        <v>121</v>
      </c>
      <c r="F52" s="11"/>
      <c r="G52" s="11"/>
      <c r="H52" s="11"/>
      <c r="I52" s="17"/>
      <c r="J52" s="18"/>
      <c r="K52" s="19">
        <v>1103</v>
      </c>
      <c r="L52" s="19">
        <v>5609</v>
      </c>
      <c r="M52" s="19">
        <v>309</v>
      </c>
      <c r="N52" s="20">
        <f>((K52-M52)/K52)*100</f>
        <v>71.985494106980966</v>
      </c>
      <c r="O52" s="2"/>
      <c r="P52" t="s">
        <v>121</v>
      </c>
      <c r="Q52" s="2">
        <v>934</v>
      </c>
      <c r="R52" s="20"/>
      <c r="S52" s="20"/>
      <c r="T52" s="19"/>
      <c r="U52" s="19"/>
      <c r="V52" s="19"/>
      <c r="W52" s="2"/>
      <c r="X52" s="21"/>
      <c r="Y52" s="11"/>
      <c r="Z52" s="11"/>
      <c r="AA52" s="11"/>
      <c r="AB52" s="11"/>
      <c r="AC52" s="11"/>
      <c r="AD52" s="2"/>
      <c r="AE52" s="11"/>
      <c r="AF52" s="11"/>
      <c r="AG52" s="11"/>
      <c r="AH52" s="11"/>
      <c r="AI52" s="2"/>
      <c r="AJ52" s="32"/>
    </row>
    <row r="53" spans="1:46" x14ac:dyDescent="0.2">
      <c r="AT53">
        <f>MIN(AT2:AT47)</f>
        <v>4.3944491546724391</v>
      </c>
    </row>
    <row r="54" spans="1:46" x14ac:dyDescent="0.2">
      <c r="AT54">
        <f>MAX(AT2:AT47)</f>
        <v>11.090354888959125</v>
      </c>
    </row>
  </sheetData>
  <mergeCells count="60">
    <mergeCell ref="A48:B48"/>
    <mergeCell ref="AJ51:AJ52"/>
    <mergeCell ref="A52:B52"/>
    <mergeCell ref="A43:B43"/>
    <mergeCell ref="AJ43:AJ44"/>
    <mergeCell ref="A44:B44"/>
    <mergeCell ref="A45:B45"/>
    <mergeCell ref="AJ45:AJ47"/>
    <mergeCell ref="A46:B46"/>
    <mergeCell ref="A47:B47"/>
    <mergeCell ref="A51:B51"/>
    <mergeCell ref="A38:B38"/>
    <mergeCell ref="A39:B39"/>
    <mergeCell ref="A40:B40"/>
    <mergeCell ref="A41:B41"/>
    <mergeCell ref="A42:B42"/>
    <mergeCell ref="A33:B33"/>
    <mergeCell ref="AJ33:AJ34"/>
    <mergeCell ref="A34:B34"/>
    <mergeCell ref="A35:B35"/>
    <mergeCell ref="A36:B36"/>
    <mergeCell ref="AJ36:AJ37"/>
    <mergeCell ref="A37:B37"/>
    <mergeCell ref="A32:B32"/>
    <mergeCell ref="A22:B22"/>
    <mergeCell ref="AJ22:AJ27"/>
    <mergeCell ref="A23:B23"/>
    <mergeCell ref="A24:B24"/>
    <mergeCell ref="A25:B25"/>
    <mergeCell ref="A26:B26"/>
    <mergeCell ref="A27:B27"/>
    <mergeCell ref="A28:B28"/>
    <mergeCell ref="A29:B29"/>
    <mergeCell ref="AJ29:AJ30"/>
    <mergeCell ref="A30:B30"/>
    <mergeCell ref="A31:B31"/>
    <mergeCell ref="A17:B17"/>
    <mergeCell ref="AJ17:AJ21"/>
    <mergeCell ref="A18:B18"/>
    <mergeCell ref="A19:B19"/>
    <mergeCell ref="A20:B20"/>
    <mergeCell ref="A21:B21"/>
    <mergeCell ref="A9:B9"/>
    <mergeCell ref="A10:B10"/>
    <mergeCell ref="AJ10:AJ16"/>
    <mergeCell ref="A11:B11"/>
    <mergeCell ref="A12:B12"/>
    <mergeCell ref="A13:B13"/>
    <mergeCell ref="A14:B14"/>
    <mergeCell ref="A15:B15"/>
    <mergeCell ref="A16:B16"/>
    <mergeCell ref="A6:B6"/>
    <mergeCell ref="AJ6:AJ8"/>
    <mergeCell ref="A7:B7"/>
    <mergeCell ref="A8:B8"/>
    <mergeCell ref="A2:B2"/>
    <mergeCell ref="AJ2:AJ5"/>
    <mergeCell ref="A3:B3"/>
    <mergeCell ref="A4:B4"/>
    <mergeCell ref="A5:B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4D631-4845-4C64-A2EB-0F946E8CED1E}">
  <dimension ref="C1:AL69"/>
  <sheetViews>
    <sheetView topLeftCell="A27" workbookViewId="0">
      <selection activeCell="T74" sqref="T74"/>
    </sheetView>
  </sheetViews>
  <sheetFormatPr defaultRowHeight="14.25" x14ac:dyDescent="0.2"/>
  <cols>
    <col min="6" max="6" width="11.875" bestFit="1" customWidth="1"/>
    <col min="14" max="14" width="9.75" customWidth="1"/>
  </cols>
  <sheetData>
    <row r="1" spans="3:38" x14ac:dyDescent="0.2">
      <c r="C1" t="s">
        <v>96</v>
      </c>
      <c r="D1" t="s">
        <v>98</v>
      </c>
      <c r="E1" t="s">
        <v>99</v>
      </c>
      <c r="F1" t="s">
        <v>107</v>
      </c>
      <c r="K1" t="s">
        <v>96</v>
      </c>
      <c r="L1" t="s">
        <v>98</v>
      </c>
      <c r="M1" t="s">
        <v>99</v>
      </c>
      <c r="N1" t="s">
        <v>103</v>
      </c>
      <c r="Q1" t="s">
        <v>96</v>
      </c>
      <c r="R1" t="s">
        <v>98</v>
      </c>
      <c r="S1" t="s">
        <v>100</v>
      </c>
      <c r="T1" t="s">
        <v>102</v>
      </c>
      <c r="U1" t="s">
        <v>103</v>
      </c>
      <c r="W1" t="s">
        <v>100</v>
      </c>
      <c r="X1" t="s">
        <v>96</v>
      </c>
      <c r="Y1" t="s">
        <v>98</v>
      </c>
      <c r="Z1" t="s">
        <v>102</v>
      </c>
      <c r="AD1" t="s">
        <v>96</v>
      </c>
      <c r="AE1" t="s">
        <v>98</v>
      </c>
      <c r="AF1" t="s">
        <v>100</v>
      </c>
      <c r="AG1" t="s">
        <v>101</v>
      </c>
      <c r="AH1" t="s">
        <v>102</v>
      </c>
      <c r="AI1" t="s">
        <v>103</v>
      </c>
      <c r="AJ1" t="s">
        <v>106</v>
      </c>
      <c r="AK1" t="s">
        <v>107</v>
      </c>
      <c r="AL1" t="s">
        <v>166</v>
      </c>
    </row>
    <row r="2" spans="3:38" ht="15" x14ac:dyDescent="0.25">
      <c r="C2">
        <v>7.9</v>
      </c>
      <c r="D2">
        <v>72</v>
      </c>
      <c r="E2" s="7">
        <v>0.19666666666666666</v>
      </c>
      <c r="F2">
        <v>58</v>
      </c>
      <c r="K2" s="3">
        <v>1</v>
      </c>
      <c r="L2" t="s">
        <v>121</v>
      </c>
      <c r="M2" t="s">
        <v>121</v>
      </c>
      <c r="N2" s="5">
        <v>84.427966101694921</v>
      </c>
      <c r="Q2" s="3">
        <v>1</v>
      </c>
      <c r="R2" t="s">
        <v>121</v>
      </c>
      <c r="S2" s="4">
        <v>188.8</v>
      </c>
      <c r="T2" s="5">
        <v>29.399999999999995</v>
      </c>
      <c r="U2" s="5">
        <v>84.427966101694921</v>
      </c>
      <c r="W2" s="4">
        <v>188.8</v>
      </c>
      <c r="X2" s="3">
        <v>1</v>
      </c>
      <c r="Y2" t="s">
        <v>121</v>
      </c>
      <c r="Z2" s="5">
        <v>29.399999999999995</v>
      </c>
      <c r="AD2">
        <v>17</v>
      </c>
      <c r="AE2">
        <v>18</v>
      </c>
      <c r="AF2">
        <v>800</v>
      </c>
      <c r="AG2">
        <v>635.04</v>
      </c>
      <c r="AH2">
        <v>334.99999999999994</v>
      </c>
      <c r="AI2">
        <v>58.125000000000007</v>
      </c>
      <c r="AJ2">
        <v>432.9818181818182</v>
      </c>
      <c r="AK2">
        <v>31.818181818181817</v>
      </c>
      <c r="AL2">
        <v>5.4930614433405491</v>
      </c>
    </row>
    <row r="3" spans="3:38" ht="15" x14ac:dyDescent="0.25">
      <c r="C3" s="3">
        <v>9</v>
      </c>
      <c r="D3" s="4">
        <v>18</v>
      </c>
      <c r="E3" s="4">
        <v>1.47</v>
      </c>
      <c r="F3" s="6">
        <v>21.545454545454547</v>
      </c>
      <c r="K3" s="3">
        <v>4</v>
      </c>
      <c r="L3" t="s">
        <v>121</v>
      </c>
      <c r="M3" t="s">
        <v>121</v>
      </c>
      <c r="N3" s="5">
        <v>87.711864406779668</v>
      </c>
      <c r="Q3" s="3">
        <v>4</v>
      </c>
      <c r="R3" t="s">
        <v>121</v>
      </c>
      <c r="S3" s="4">
        <v>188.8</v>
      </c>
      <c r="T3" s="5">
        <v>23.199999999999982</v>
      </c>
      <c r="U3" s="5">
        <v>87.711864406779668</v>
      </c>
      <c r="W3" s="4">
        <v>188.8</v>
      </c>
      <c r="X3" s="3">
        <v>4</v>
      </c>
      <c r="Y3" t="s">
        <v>121</v>
      </c>
      <c r="Z3" s="5">
        <v>23.199999999999982</v>
      </c>
      <c r="AD3">
        <v>9</v>
      </c>
      <c r="AE3">
        <v>18</v>
      </c>
      <c r="AF3">
        <v>800</v>
      </c>
      <c r="AG3">
        <v>635.04</v>
      </c>
      <c r="AH3">
        <v>491</v>
      </c>
      <c r="AI3">
        <v>38.625</v>
      </c>
      <c r="AJ3">
        <v>498.21774545454542</v>
      </c>
      <c r="AK3">
        <v>21.545454545454547</v>
      </c>
      <c r="AL3">
        <v>5.4930614433405491</v>
      </c>
    </row>
    <row r="4" spans="3:38" ht="15" x14ac:dyDescent="0.25">
      <c r="C4">
        <v>10.050000000000001</v>
      </c>
      <c r="D4">
        <v>72</v>
      </c>
      <c r="E4" s="7">
        <v>0.18866666666666665</v>
      </c>
      <c r="F4">
        <v>20</v>
      </c>
      <c r="K4">
        <v>7.9</v>
      </c>
      <c r="L4">
        <v>72</v>
      </c>
      <c r="M4" s="7">
        <v>0.19666666666666666</v>
      </c>
      <c r="N4">
        <v>77</v>
      </c>
      <c r="Q4">
        <v>7.9</v>
      </c>
      <c r="R4">
        <v>72</v>
      </c>
      <c r="S4" s="4">
        <v>508</v>
      </c>
      <c r="T4" s="5">
        <v>116.83999999999999</v>
      </c>
      <c r="U4">
        <v>77</v>
      </c>
      <c r="W4" s="4">
        <v>508</v>
      </c>
      <c r="X4">
        <v>7.9</v>
      </c>
      <c r="Y4">
        <v>72</v>
      </c>
      <c r="Z4" s="5">
        <v>116.83999999999999</v>
      </c>
      <c r="AD4">
        <v>13</v>
      </c>
      <c r="AE4">
        <v>18</v>
      </c>
      <c r="AF4">
        <v>800</v>
      </c>
      <c r="AG4">
        <v>635.04</v>
      </c>
      <c r="AH4">
        <v>349</v>
      </c>
      <c r="AI4">
        <v>56.375</v>
      </c>
      <c r="AJ4">
        <v>428.36334545454542</v>
      </c>
      <c r="AK4">
        <v>32.545454545454547</v>
      </c>
      <c r="AL4">
        <v>5.4930614433405491</v>
      </c>
    </row>
    <row r="5" spans="3:38" ht="15" x14ac:dyDescent="0.25">
      <c r="C5">
        <v>10.149999999999999</v>
      </c>
      <c r="D5">
        <v>24</v>
      </c>
      <c r="E5" s="7">
        <v>0.71299999999999997</v>
      </c>
      <c r="F5">
        <v>35</v>
      </c>
      <c r="K5" s="3">
        <v>9</v>
      </c>
      <c r="L5" s="4">
        <v>18</v>
      </c>
      <c r="M5" s="4">
        <v>1.47</v>
      </c>
      <c r="N5" s="5">
        <v>38.625</v>
      </c>
      <c r="Q5" s="3">
        <v>9</v>
      </c>
      <c r="R5" s="4">
        <v>18</v>
      </c>
      <c r="S5" s="4">
        <v>800</v>
      </c>
      <c r="T5" s="5">
        <v>491</v>
      </c>
      <c r="U5" s="5">
        <v>38.625</v>
      </c>
      <c r="W5" s="4">
        <v>800</v>
      </c>
      <c r="X5" s="3">
        <v>9</v>
      </c>
      <c r="Y5" s="4">
        <v>18</v>
      </c>
      <c r="Z5" s="5">
        <v>491</v>
      </c>
      <c r="AD5">
        <v>19</v>
      </c>
      <c r="AE5">
        <v>18</v>
      </c>
      <c r="AF5">
        <v>800</v>
      </c>
      <c r="AG5">
        <v>635.04</v>
      </c>
      <c r="AH5">
        <v>343</v>
      </c>
      <c r="AI5">
        <v>57.125</v>
      </c>
      <c r="AJ5">
        <v>463.57919999999996</v>
      </c>
      <c r="AK5">
        <v>27</v>
      </c>
      <c r="AL5">
        <v>5.4930614433405491</v>
      </c>
    </row>
    <row r="6" spans="3:38" ht="15" x14ac:dyDescent="0.25">
      <c r="C6">
        <v>11.7</v>
      </c>
      <c r="D6">
        <v>36</v>
      </c>
      <c r="E6" s="7">
        <v>0.51</v>
      </c>
      <c r="F6">
        <v>35</v>
      </c>
      <c r="K6">
        <v>10.050000000000001</v>
      </c>
      <c r="L6">
        <v>72</v>
      </c>
      <c r="M6" s="7">
        <v>0.18866666666666665</v>
      </c>
      <c r="N6" s="5">
        <v>44</v>
      </c>
      <c r="Q6">
        <v>10.050000000000001</v>
      </c>
      <c r="R6">
        <v>72</v>
      </c>
      <c r="S6">
        <v>348</v>
      </c>
      <c r="T6" s="5">
        <v>194.88000000000002</v>
      </c>
      <c r="U6" s="5">
        <v>44</v>
      </c>
      <c r="W6">
        <v>348</v>
      </c>
      <c r="X6">
        <v>10.050000000000001</v>
      </c>
      <c r="Y6">
        <v>72</v>
      </c>
      <c r="Z6" s="5">
        <v>194.88000000000002</v>
      </c>
      <c r="AD6">
        <v>15</v>
      </c>
      <c r="AE6" t="s">
        <v>121</v>
      </c>
      <c r="AF6">
        <v>188.8</v>
      </c>
      <c r="AG6" t="s">
        <v>121</v>
      </c>
      <c r="AH6">
        <v>27.699999999999974</v>
      </c>
      <c r="AI6">
        <v>85.328389830508485</v>
      </c>
      <c r="AJ6" t="s">
        <v>121</v>
      </c>
      <c r="AK6" t="s">
        <v>121</v>
      </c>
      <c r="AL6" t="s">
        <v>121</v>
      </c>
    </row>
    <row r="7" spans="3:38" ht="15" x14ac:dyDescent="0.25">
      <c r="C7" s="3">
        <v>13</v>
      </c>
      <c r="D7" s="4">
        <v>18</v>
      </c>
      <c r="E7" s="4">
        <v>1.47</v>
      </c>
      <c r="F7" s="6">
        <v>32.545454545454547</v>
      </c>
      <c r="K7">
        <v>10.149999999999999</v>
      </c>
      <c r="L7">
        <v>24</v>
      </c>
      <c r="M7" s="7">
        <v>0.71299999999999997</v>
      </c>
      <c r="N7">
        <v>38</v>
      </c>
      <c r="Q7">
        <v>10.149999999999999</v>
      </c>
      <c r="R7">
        <v>24</v>
      </c>
      <c r="S7">
        <v>409</v>
      </c>
      <c r="T7" s="5">
        <v>253.57999999999998</v>
      </c>
      <c r="U7">
        <v>38</v>
      </c>
      <c r="W7">
        <v>409</v>
      </c>
      <c r="X7">
        <v>10.149999999999999</v>
      </c>
      <c r="Y7">
        <v>24</v>
      </c>
      <c r="Z7" s="5">
        <v>253.57999999999998</v>
      </c>
      <c r="AD7">
        <v>4</v>
      </c>
      <c r="AE7" t="s">
        <v>121</v>
      </c>
      <c r="AF7">
        <v>188.8</v>
      </c>
      <c r="AG7" t="s">
        <v>121</v>
      </c>
      <c r="AH7">
        <v>23.199999999999982</v>
      </c>
      <c r="AI7">
        <v>87.711864406779668</v>
      </c>
      <c r="AJ7" t="s">
        <v>121</v>
      </c>
      <c r="AK7" t="s">
        <v>121</v>
      </c>
      <c r="AL7" t="s">
        <v>121</v>
      </c>
    </row>
    <row r="8" spans="3:38" ht="15" x14ac:dyDescent="0.25">
      <c r="C8">
        <v>13.95</v>
      </c>
      <c r="D8">
        <v>84</v>
      </c>
      <c r="E8" s="7">
        <v>0.2025714285714286</v>
      </c>
      <c r="F8">
        <v>53</v>
      </c>
      <c r="K8">
        <v>11.7</v>
      </c>
      <c r="L8">
        <v>36</v>
      </c>
      <c r="M8" s="7">
        <v>0.51</v>
      </c>
      <c r="N8">
        <v>38</v>
      </c>
      <c r="Q8">
        <v>11.7</v>
      </c>
      <c r="R8">
        <v>36</v>
      </c>
      <c r="S8">
        <v>367</v>
      </c>
      <c r="T8" s="5">
        <v>227.54</v>
      </c>
      <c r="U8">
        <v>38</v>
      </c>
      <c r="W8">
        <v>367</v>
      </c>
      <c r="X8">
        <v>11.7</v>
      </c>
      <c r="Y8">
        <v>36</v>
      </c>
      <c r="Z8" s="5">
        <v>227.54</v>
      </c>
      <c r="AD8">
        <v>1</v>
      </c>
      <c r="AE8" t="s">
        <v>121</v>
      </c>
      <c r="AF8">
        <v>188.8</v>
      </c>
      <c r="AG8" t="s">
        <v>121</v>
      </c>
      <c r="AH8">
        <v>29.399999999999995</v>
      </c>
      <c r="AI8">
        <v>84.427966101694921</v>
      </c>
      <c r="AJ8" t="s">
        <v>121</v>
      </c>
      <c r="AK8" t="s">
        <v>121</v>
      </c>
      <c r="AL8" t="s">
        <v>121</v>
      </c>
    </row>
    <row r="9" spans="3:38" ht="15" x14ac:dyDescent="0.25">
      <c r="C9">
        <v>14.2</v>
      </c>
      <c r="D9">
        <v>72</v>
      </c>
      <c r="E9" s="7">
        <v>0.24633333333333335</v>
      </c>
      <c r="F9">
        <v>48</v>
      </c>
      <c r="K9" s="3">
        <v>13</v>
      </c>
      <c r="L9" s="4">
        <v>18</v>
      </c>
      <c r="M9" s="4">
        <v>1.47</v>
      </c>
      <c r="N9" s="5">
        <v>56.375</v>
      </c>
      <c r="Q9" s="3">
        <v>13</v>
      </c>
      <c r="R9" s="4">
        <v>18</v>
      </c>
      <c r="S9" s="4">
        <v>800</v>
      </c>
      <c r="T9" s="5">
        <v>349</v>
      </c>
      <c r="U9" s="5">
        <v>56.375</v>
      </c>
      <c r="W9" s="4">
        <v>800</v>
      </c>
      <c r="X9" s="3">
        <v>13</v>
      </c>
      <c r="Y9" s="4">
        <v>18</v>
      </c>
      <c r="Z9" s="5">
        <v>349</v>
      </c>
      <c r="AD9">
        <v>23.5</v>
      </c>
      <c r="AE9">
        <v>58.9</v>
      </c>
      <c r="AF9">
        <v>204.5</v>
      </c>
      <c r="AG9">
        <v>987.9</v>
      </c>
      <c r="AH9">
        <v>92.024999999999991</v>
      </c>
      <c r="AI9">
        <v>55</v>
      </c>
      <c r="AJ9">
        <v>493.95</v>
      </c>
      <c r="AK9">
        <v>50</v>
      </c>
      <c r="AL9">
        <v>5.4930614433405491</v>
      </c>
    </row>
    <row r="10" spans="3:38" ht="15" x14ac:dyDescent="0.25">
      <c r="C10">
        <v>15</v>
      </c>
      <c r="D10">
        <v>199.20000000000002</v>
      </c>
      <c r="E10" s="7">
        <v>4.325301204819277E-2</v>
      </c>
      <c r="F10" s="9">
        <v>65.738161559888582</v>
      </c>
      <c r="K10">
        <v>13.95</v>
      </c>
      <c r="L10">
        <v>84</v>
      </c>
      <c r="M10" s="7">
        <v>0.2025714285714286</v>
      </c>
      <c r="N10" s="5">
        <v>82</v>
      </c>
      <c r="Q10">
        <v>13.95</v>
      </c>
      <c r="R10">
        <v>72</v>
      </c>
      <c r="S10">
        <v>388</v>
      </c>
      <c r="T10" s="5">
        <v>147.44</v>
      </c>
      <c r="U10">
        <v>62</v>
      </c>
      <c r="W10">
        <v>388</v>
      </c>
      <c r="X10">
        <v>13.95</v>
      </c>
      <c r="Y10">
        <v>72</v>
      </c>
      <c r="Z10" s="5">
        <v>147.44</v>
      </c>
      <c r="AD10" t="s">
        <v>126</v>
      </c>
      <c r="AE10">
        <v>84</v>
      </c>
      <c r="AF10">
        <v>335</v>
      </c>
      <c r="AG10">
        <v>709</v>
      </c>
      <c r="AH10">
        <v>60.300000000000018</v>
      </c>
      <c r="AI10">
        <v>82</v>
      </c>
      <c r="AJ10">
        <v>333.22999999999996</v>
      </c>
      <c r="AK10">
        <v>53</v>
      </c>
      <c r="AL10">
        <v>6.5916737320086582</v>
      </c>
    </row>
    <row r="11" spans="3:38" ht="15" x14ac:dyDescent="0.25">
      <c r="C11">
        <v>15</v>
      </c>
      <c r="D11">
        <v>199.20000000000002</v>
      </c>
      <c r="E11" s="7">
        <v>4.325301204819277E-2</v>
      </c>
      <c r="F11" s="9">
        <v>68.80222841225627</v>
      </c>
      <c r="K11">
        <v>14.2</v>
      </c>
      <c r="L11">
        <v>72</v>
      </c>
      <c r="M11" s="7">
        <v>0.24633333333333335</v>
      </c>
      <c r="N11">
        <v>62</v>
      </c>
      <c r="Q11">
        <v>14.2</v>
      </c>
      <c r="R11">
        <v>84</v>
      </c>
      <c r="S11" s="4">
        <v>335</v>
      </c>
      <c r="T11" s="5">
        <v>60.300000000000018</v>
      </c>
      <c r="U11" s="5">
        <v>82</v>
      </c>
      <c r="W11" s="4">
        <v>335</v>
      </c>
      <c r="X11">
        <v>14.2</v>
      </c>
      <c r="Y11">
        <v>84</v>
      </c>
      <c r="Z11" s="5">
        <v>60.300000000000018</v>
      </c>
      <c r="AD11" t="s">
        <v>128</v>
      </c>
      <c r="AE11">
        <v>72</v>
      </c>
      <c r="AF11">
        <v>508</v>
      </c>
      <c r="AG11">
        <v>590</v>
      </c>
      <c r="AH11">
        <v>116.83999999999999</v>
      </c>
      <c r="AI11">
        <v>77</v>
      </c>
      <c r="AJ11">
        <v>247.8</v>
      </c>
      <c r="AK11">
        <v>58</v>
      </c>
      <c r="AL11">
        <v>6.5916737320086582</v>
      </c>
    </row>
    <row r="12" spans="3:38" ht="15" x14ac:dyDescent="0.25">
      <c r="C12">
        <v>15</v>
      </c>
      <c r="D12">
        <v>199.20000000000002</v>
      </c>
      <c r="E12" s="7">
        <v>4.325301204819277E-2</v>
      </c>
      <c r="F12" s="9">
        <v>69.080779944289688</v>
      </c>
      <c r="K12" s="3">
        <v>15</v>
      </c>
      <c r="L12" s="3">
        <v>164.64000000000001</v>
      </c>
      <c r="M12" s="7">
        <v>8.7317784256559755E-2</v>
      </c>
      <c r="N12">
        <v>82</v>
      </c>
      <c r="Q12" s="3">
        <v>15</v>
      </c>
      <c r="R12" s="3">
        <v>164.64000000000001</v>
      </c>
      <c r="S12" s="5">
        <v>382</v>
      </c>
      <c r="T12" s="5">
        <v>68.760000000000019</v>
      </c>
      <c r="U12">
        <v>82</v>
      </c>
      <c r="W12" s="5">
        <v>382</v>
      </c>
      <c r="X12" s="3">
        <v>15</v>
      </c>
      <c r="Y12" s="3">
        <v>164.64000000000001</v>
      </c>
      <c r="Z12" s="5">
        <v>68.760000000000019</v>
      </c>
      <c r="AD12" t="s">
        <v>129</v>
      </c>
      <c r="AE12">
        <v>72</v>
      </c>
      <c r="AF12">
        <v>348</v>
      </c>
      <c r="AG12">
        <v>566</v>
      </c>
      <c r="AH12">
        <v>194.88000000000002</v>
      </c>
      <c r="AI12">
        <v>44</v>
      </c>
      <c r="AJ12">
        <v>452.8</v>
      </c>
      <c r="AK12">
        <v>20</v>
      </c>
      <c r="AL12">
        <v>6.5916737320086582</v>
      </c>
    </row>
    <row r="13" spans="3:38" ht="15" x14ac:dyDescent="0.25">
      <c r="C13">
        <v>15</v>
      </c>
      <c r="D13">
        <v>199.20000000000002</v>
      </c>
      <c r="E13" s="7">
        <v>4.325301204819277E-2</v>
      </c>
      <c r="F13" s="9">
        <v>71.030640668523674</v>
      </c>
      <c r="K13">
        <v>15</v>
      </c>
      <c r="L13">
        <v>199.20000000000002</v>
      </c>
      <c r="M13" s="7">
        <v>4.325301204819277E-2</v>
      </c>
      <c r="N13" s="9">
        <v>83.844011142061277</v>
      </c>
      <c r="Q13">
        <v>15</v>
      </c>
      <c r="R13">
        <v>199.20000000000002</v>
      </c>
      <c r="S13">
        <v>197</v>
      </c>
      <c r="T13" s="5">
        <v>31.827298050139277</v>
      </c>
      <c r="U13" s="9">
        <v>83.844011142061277</v>
      </c>
      <c r="W13">
        <v>197</v>
      </c>
      <c r="X13">
        <v>15</v>
      </c>
      <c r="Y13">
        <v>199.20000000000002</v>
      </c>
      <c r="Z13" s="5">
        <v>31.827298050139277</v>
      </c>
      <c r="AD13">
        <v>16.100000000000001</v>
      </c>
      <c r="AE13">
        <v>24</v>
      </c>
      <c r="AF13">
        <v>545</v>
      </c>
      <c r="AG13">
        <v>746</v>
      </c>
      <c r="AH13">
        <v>463.25</v>
      </c>
      <c r="AI13">
        <v>15</v>
      </c>
      <c r="AJ13">
        <v>566.96</v>
      </c>
      <c r="AK13">
        <v>24</v>
      </c>
      <c r="AL13">
        <v>6.5916737320086582</v>
      </c>
    </row>
    <row r="14" spans="3:38" ht="15" x14ac:dyDescent="0.25">
      <c r="C14">
        <v>15</v>
      </c>
      <c r="D14">
        <v>199.20000000000002</v>
      </c>
      <c r="E14" s="7">
        <v>4.325301204819277E-2</v>
      </c>
      <c r="F14" s="9">
        <v>71.587743732590525</v>
      </c>
      <c r="K14" s="3">
        <v>15</v>
      </c>
      <c r="L14" t="s">
        <v>121</v>
      </c>
      <c r="M14" t="s">
        <v>121</v>
      </c>
      <c r="N14" s="5">
        <v>85.328389830508485</v>
      </c>
      <c r="Q14" s="3">
        <v>15</v>
      </c>
      <c r="R14" t="s">
        <v>121</v>
      </c>
      <c r="S14" s="4">
        <v>188.8</v>
      </c>
      <c r="T14" s="5">
        <v>27.699999999999974</v>
      </c>
      <c r="U14" s="5">
        <v>85.328389830508485</v>
      </c>
      <c r="W14" s="4">
        <v>188.8</v>
      </c>
      <c r="X14" s="3">
        <v>15</v>
      </c>
      <c r="Y14" t="s">
        <v>121</v>
      </c>
      <c r="Z14" s="5">
        <v>27.699999999999974</v>
      </c>
      <c r="AD14" t="s">
        <v>130</v>
      </c>
      <c r="AE14">
        <v>72</v>
      </c>
      <c r="AF14">
        <v>388</v>
      </c>
      <c r="AG14">
        <v>739</v>
      </c>
      <c r="AH14">
        <v>147.44</v>
      </c>
      <c r="AI14">
        <v>62</v>
      </c>
      <c r="AJ14">
        <v>384.28000000000003</v>
      </c>
      <c r="AK14">
        <v>48</v>
      </c>
      <c r="AL14">
        <v>6.5916737320086582</v>
      </c>
    </row>
    <row r="15" spans="3:38" ht="15" x14ac:dyDescent="0.25">
      <c r="C15" s="3">
        <v>15</v>
      </c>
      <c r="D15" s="3">
        <v>164.64000000000001</v>
      </c>
      <c r="E15" s="7">
        <v>8.7317784256559755E-2</v>
      </c>
      <c r="F15" s="9">
        <v>78.29716193656094</v>
      </c>
      <c r="K15">
        <v>15</v>
      </c>
      <c r="L15">
        <v>199.20000000000002</v>
      </c>
      <c r="M15" s="7">
        <v>4.325301204819277E-2</v>
      </c>
      <c r="N15" s="9">
        <v>93.593314763231191</v>
      </c>
      <c r="Q15">
        <v>15</v>
      </c>
      <c r="R15">
        <v>199.20000000000002</v>
      </c>
      <c r="S15">
        <v>197</v>
      </c>
      <c r="T15" s="5">
        <v>12.621169916434546</v>
      </c>
      <c r="U15" s="9">
        <v>93.593314763231191</v>
      </c>
      <c r="W15">
        <v>197</v>
      </c>
      <c r="X15">
        <v>15</v>
      </c>
      <c r="Y15">
        <v>199.20000000000002</v>
      </c>
      <c r="Z15" s="5">
        <v>12.621169916434546</v>
      </c>
      <c r="AD15" t="s">
        <v>131</v>
      </c>
      <c r="AE15">
        <v>36</v>
      </c>
      <c r="AF15">
        <v>367</v>
      </c>
      <c r="AG15">
        <v>765</v>
      </c>
      <c r="AH15">
        <v>227.54</v>
      </c>
      <c r="AI15">
        <v>38</v>
      </c>
      <c r="AJ15">
        <v>497.25</v>
      </c>
      <c r="AK15">
        <v>35</v>
      </c>
      <c r="AL15">
        <v>6.5916737320086582</v>
      </c>
    </row>
    <row r="16" spans="3:38" ht="15" x14ac:dyDescent="0.25">
      <c r="C16" s="3">
        <v>16</v>
      </c>
      <c r="D16" s="3">
        <v>24</v>
      </c>
      <c r="E16" s="12">
        <v>0.318</v>
      </c>
      <c r="F16" s="9">
        <v>38.617886178861788</v>
      </c>
      <c r="K16">
        <v>15</v>
      </c>
      <c r="L16">
        <v>199.20000000000002</v>
      </c>
      <c r="M16" s="7">
        <v>4.325301204819277E-2</v>
      </c>
      <c r="N16" s="9">
        <v>93.593314763231191</v>
      </c>
      <c r="Q16">
        <v>15</v>
      </c>
      <c r="R16">
        <v>199.20000000000002</v>
      </c>
      <c r="S16">
        <v>197</v>
      </c>
      <c r="T16" s="5">
        <v>12.621169916434546</v>
      </c>
      <c r="U16" s="9">
        <v>93.593314763231191</v>
      </c>
      <c r="W16">
        <v>197</v>
      </c>
      <c r="X16">
        <v>15</v>
      </c>
      <c r="Y16">
        <v>199.20000000000002</v>
      </c>
      <c r="Z16" s="5">
        <v>12.621169916434546</v>
      </c>
      <c r="AD16" t="s">
        <v>132</v>
      </c>
      <c r="AE16">
        <v>24</v>
      </c>
      <c r="AF16">
        <v>409</v>
      </c>
      <c r="AG16">
        <v>713</v>
      </c>
      <c r="AH16">
        <v>253.57999999999998</v>
      </c>
      <c r="AI16">
        <v>38</v>
      </c>
      <c r="AJ16">
        <v>463.45</v>
      </c>
      <c r="AK16">
        <v>35</v>
      </c>
      <c r="AL16">
        <v>6.5916737320086582</v>
      </c>
    </row>
    <row r="17" spans="3:38" ht="15" x14ac:dyDescent="0.25">
      <c r="C17" s="3">
        <v>16</v>
      </c>
      <c r="D17" s="3">
        <v>36</v>
      </c>
      <c r="E17" s="12">
        <v>0.21199999999999999</v>
      </c>
      <c r="F17" s="9">
        <v>40.671641791044777</v>
      </c>
      <c r="K17">
        <v>15</v>
      </c>
      <c r="L17">
        <v>199.20000000000002</v>
      </c>
      <c r="M17" s="7">
        <v>4.325301204819277E-2</v>
      </c>
      <c r="N17" s="9">
        <v>98.050139275766014</v>
      </c>
      <c r="Q17">
        <v>15</v>
      </c>
      <c r="R17">
        <v>199.20000000000002</v>
      </c>
      <c r="S17">
        <v>197</v>
      </c>
      <c r="T17" s="5">
        <v>3.8412256267409548</v>
      </c>
      <c r="U17" s="9">
        <v>98.050139275766014</v>
      </c>
      <c r="W17">
        <v>197</v>
      </c>
      <c r="X17">
        <v>15</v>
      </c>
      <c r="Y17">
        <v>199.20000000000002</v>
      </c>
      <c r="Z17" s="5">
        <v>3.8412256267409548</v>
      </c>
      <c r="AD17">
        <v>15</v>
      </c>
      <c r="AE17">
        <v>199.20000000000002</v>
      </c>
      <c r="AF17">
        <v>197</v>
      </c>
      <c r="AG17">
        <v>359</v>
      </c>
      <c r="AH17">
        <v>3.8412256267409548</v>
      </c>
      <c r="AI17">
        <v>98.050139275766014</v>
      </c>
      <c r="AJ17">
        <v>122.99999999999997</v>
      </c>
      <c r="AK17">
        <v>65.738161559888582</v>
      </c>
      <c r="AL17">
        <v>4.3944491546724391</v>
      </c>
    </row>
    <row r="18" spans="3:38" ht="15" x14ac:dyDescent="0.25">
      <c r="C18" s="3">
        <v>16</v>
      </c>
      <c r="D18" s="3">
        <v>24</v>
      </c>
      <c r="E18" s="12">
        <v>0.318</v>
      </c>
      <c r="F18" s="9">
        <v>41.463414634146339</v>
      </c>
      <c r="K18">
        <v>15</v>
      </c>
      <c r="L18">
        <v>199.20000000000002</v>
      </c>
      <c r="M18" s="7">
        <v>4.325301204819277E-2</v>
      </c>
      <c r="N18" s="9">
        <v>100</v>
      </c>
      <c r="Q18">
        <v>15</v>
      </c>
      <c r="R18">
        <v>199.20000000000002</v>
      </c>
      <c r="S18">
        <v>197</v>
      </c>
      <c r="T18" s="5">
        <v>0</v>
      </c>
      <c r="U18" s="9">
        <v>100</v>
      </c>
      <c r="W18">
        <v>197</v>
      </c>
      <c r="X18">
        <v>15</v>
      </c>
      <c r="Y18">
        <v>199.20000000000002</v>
      </c>
      <c r="Z18" s="5">
        <v>0</v>
      </c>
      <c r="AD18">
        <v>15</v>
      </c>
      <c r="AE18">
        <v>199.20000000000002</v>
      </c>
      <c r="AF18">
        <v>197</v>
      </c>
      <c r="AG18">
        <v>359</v>
      </c>
      <c r="AH18">
        <v>0</v>
      </c>
      <c r="AI18">
        <v>100</v>
      </c>
      <c r="AJ18">
        <v>111.99999999999999</v>
      </c>
      <c r="AK18">
        <v>68.80222841225627</v>
      </c>
      <c r="AL18">
        <v>9.7040605278392338</v>
      </c>
    </row>
    <row r="19" spans="3:38" ht="15" x14ac:dyDescent="0.25">
      <c r="C19" s="3">
        <v>16</v>
      </c>
      <c r="D19" s="3">
        <v>12</v>
      </c>
      <c r="E19" s="12">
        <v>0.63600000000000001</v>
      </c>
      <c r="F19" s="9">
        <v>44</v>
      </c>
      <c r="K19">
        <v>16.100000000000001</v>
      </c>
      <c r="L19">
        <v>24</v>
      </c>
      <c r="M19" s="7">
        <v>0.746</v>
      </c>
      <c r="N19">
        <v>15</v>
      </c>
      <c r="Q19">
        <v>16.100000000000001</v>
      </c>
      <c r="R19">
        <v>24</v>
      </c>
      <c r="S19">
        <v>545</v>
      </c>
      <c r="T19" s="5">
        <v>463.25</v>
      </c>
      <c r="U19">
        <v>15</v>
      </c>
      <c r="W19">
        <v>545</v>
      </c>
      <c r="X19">
        <v>16.100000000000001</v>
      </c>
      <c r="Y19">
        <v>24</v>
      </c>
      <c r="Z19" s="5">
        <v>463.25</v>
      </c>
      <c r="AD19">
        <v>15</v>
      </c>
      <c r="AE19">
        <v>199.20000000000002</v>
      </c>
      <c r="AF19">
        <v>197</v>
      </c>
      <c r="AG19">
        <v>359</v>
      </c>
      <c r="AH19">
        <v>12.621169916434546</v>
      </c>
      <c r="AI19">
        <v>93.593314763231191</v>
      </c>
      <c r="AJ19">
        <v>111.00000000000004</v>
      </c>
      <c r="AK19">
        <v>69.080779944289688</v>
      </c>
      <c r="AL19">
        <v>9.7040605278392338</v>
      </c>
    </row>
    <row r="20" spans="3:38" ht="15" x14ac:dyDescent="0.25">
      <c r="C20" s="3">
        <v>16</v>
      </c>
      <c r="D20" s="3">
        <v>36</v>
      </c>
      <c r="E20" s="12">
        <v>0.21199999999999999</v>
      </c>
      <c r="F20" s="9">
        <v>57.835820895522382</v>
      </c>
      <c r="K20" s="3">
        <v>17</v>
      </c>
      <c r="L20" s="4">
        <v>18</v>
      </c>
      <c r="M20" s="4">
        <v>1.47</v>
      </c>
      <c r="N20" s="5">
        <v>58.125000000000007</v>
      </c>
      <c r="Q20" s="3">
        <v>17</v>
      </c>
      <c r="R20" s="4">
        <v>18</v>
      </c>
      <c r="S20" s="4">
        <v>800</v>
      </c>
      <c r="T20" s="5">
        <v>334.99999999999994</v>
      </c>
      <c r="U20" s="5">
        <v>58.125000000000007</v>
      </c>
      <c r="W20" s="4">
        <v>800</v>
      </c>
      <c r="X20" s="3">
        <v>17</v>
      </c>
      <c r="Y20" s="4">
        <v>18</v>
      </c>
      <c r="Z20" s="5">
        <v>334.99999999999994</v>
      </c>
      <c r="AD20">
        <v>15</v>
      </c>
      <c r="AE20">
        <v>199.20000000000002</v>
      </c>
      <c r="AF20">
        <v>197</v>
      </c>
      <c r="AG20">
        <v>359</v>
      </c>
      <c r="AH20">
        <v>31.827298050139277</v>
      </c>
      <c r="AI20">
        <v>83.844011142061277</v>
      </c>
      <c r="AJ20">
        <v>104.00000000000003</v>
      </c>
      <c r="AK20">
        <v>71.030640668523674</v>
      </c>
      <c r="AL20">
        <v>9.7040605278392338</v>
      </c>
    </row>
    <row r="21" spans="3:38" ht="15" x14ac:dyDescent="0.25">
      <c r="C21" s="3">
        <v>16</v>
      </c>
      <c r="D21" s="3">
        <v>12</v>
      </c>
      <c r="E21" s="12">
        <v>0.63600000000000001</v>
      </c>
      <c r="F21" s="9">
        <v>59.692307692307686</v>
      </c>
      <c r="K21" s="3">
        <v>19</v>
      </c>
      <c r="L21" s="3">
        <v>24</v>
      </c>
      <c r="M21" s="7">
        <v>0.41100000000000003</v>
      </c>
      <c r="N21">
        <v>48</v>
      </c>
      <c r="Q21" s="3">
        <v>19</v>
      </c>
      <c r="R21" s="3">
        <v>24</v>
      </c>
      <c r="S21" s="5">
        <v>329</v>
      </c>
      <c r="T21" s="5">
        <v>171.08</v>
      </c>
      <c r="U21">
        <v>48</v>
      </c>
      <c r="W21" s="5">
        <v>329</v>
      </c>
      <c r="X21" s="3">
        <v>19</v>
      </c>
      <c r="Y21" s="3">
        <v>24</v>
      </c>
      <c r="Z21" s="5">
        <v>171.08</v>
      </c>
      <c r="AD21">
        <v>15</v>
      </c>
      <c r="AE21">
        <v>199.20000000000002</v>
      </c>
      <c r="AF21">
        <v>197</v>
      </c>
      <c r="AG21">
        <v>359</v>
      </c>
      <c r="AH21">
        <v>12.621169916434546</v>
      </c>
      <c r="AI21">
        <v>93.593314763231191</v>
      </c>
      <c r="AJ21">
        <v>102.00000000000001</v>
      </c>
      <c r="AK21">
        <v>71.587743732590525</v>
      </c>
      <c r="AL21">
        <v>9.7040605278392338</v>
      </c>
    </row>
    <row r="22" spans="3:38" ht="15" x14ac:dyDescent="0.25">
      <c r="C22">
        <v>16.100000000000001</v>
      </c>
      <c r="D22">
        <v>24</v>
      </c>
      <c r="E22" s="7">
        <v>0.746</v>
      </c>
      <c r="F22">
        <v>24</v>
      </c>
      <c r="K22" s="3">
        <v>19</v>
      </c>
      <c r="L22" s="4">
        <v>18</v>
      </c>
      <c r="M22" s="4">
        <v>1.47</v>
      </c>
      <c r="N22" s="5">
        <v>57.125</v>
      </c>
      <c r="Q22" s="3">
        <v>19</v>
      </c>
      <c r="R22" s="4">
        <v>18</v>
      </c>
      <c r="S22" s="4">
        <v>800</v>
      </c>
      <c r="T22" s="5">
        <v>343</v>
      </c>
      <c r="U22" s="5">
        <v>57.125</v>
      </c>
      <c r="W22" s="4">
        <v>800</v>
      </c>
      <c r="X22" s="3">
        <v>19</v>
      </c>
      <c r="Y22" s="4">
        <v>18</v>
      </c>
      <c r="Z22" s="5">
        <v>343</v>
      </c>
      <c r="AD22">
        <v>16</v>
      </c>
      <c r="AE22">
        <v>36</v>
      </c>
      <c r="AF22" t="s">
        <v>121</v>
      </c>
      <c r="AG22">
        <v>268</v>
      </c>
      <c r="AH22" t="s">
        <v>121</v>
      </c>
      <c r="AI22" t="s">
        <v>121</v>
      </c>
      <c r="AJ22">
        <v>159</v>
      </c>
      <c r="AK22">
        <v>40.671641791044777</v>
      </c>
      <c r="AL22" t="s">
        <v>121</v>
      </c>
    </row>
    <row r="23" spans="3:38" ht="15" x14ac:dyDescent="0.25">
      <c r="C23" s="3">
        <v>17</v>
      </c>
      <c r="D23" s="4">
        <v>18</v>
      </c>
      <c r="E23" s="4">
        <v>1.47</v>
      </c>
      <c r="F23" s="6">
        <v>31.818181818181817</v>
      </c>
      <c r="K23" s="3">
        <v>21</v>
      </c>
      <c r="L23" s="3">
        <v>58.800000000000004</v>
      </c>
      <c r="M23" s="14" t="s">
        <v>121</v>
      </c>
      <c r="N23">
        <v>74</v>
      </c>
      <c r="Q23" s="3">
        <v>21</v>
      </c>
      <c r="R23" s="3">
        <v>58.800000000000004</v>
      </c>
      <c r="S23" s="5">
        <v>349.48453608247422</v>
      </c>
      <c r="T23" s="5">
        <v>90.865979381443296</v>
      </c>
      <c r="U23">
        <v>74</v>
      </c>
      <c r="W23" s="5">
        <v>349.48453608247422</v>
      </c>
      <c r="X23" s="3">
        <v>21</v>
      </c>
      <c r="Y23" s="3">
        <v>58.800000000000004</v>
      </c>
      <c r="Z23" s="5">
        <v>90.865979381443296</v>
      </c>
      <c r="AD23">
        <v>16</v>
      </c>
      <c r="AE23">
        <v>24</v>
      </c>
      <c r="AF23" t="s">
        <v>121</v>
      </c>
      <c r="AG23">
        <v>246</v>
      </c>
      <c r="AH23" t="s">
        <v>121</v>
      </c>
      <c r="AI23" t="s">
        <v>121</v>
      </c>
      <c r="AJ23">
        <v>151</v>
      </c>
      <c r="AK23">
        <v>38.617886178861788</v>
      </c>
      <c r="AL23" t="s">
        <v>121</v>
      </c>
    </row>
    <row r="24" spans="3:38" ht="15" x14ac:dyDescent="0.25">
      <c r="C24" s="3">
        <v>19</v>
      </c>
      <c r="D24" s="4">
        <v>18</v>
      </c>
      <c r="E24" s="4">
        <v>1.47</v>
      </c>
      <c r="F24" s="6">
        <v>27</v>
      </c>
      <c r="K24" s="3">
        <v>23.5</v>
      </c>
      <c r="L24">
        <v>58.9</v>
      </c>
      <c r="M24" s="7">
        <v>0.40253989813242785</v>
      </c>
      <c r="N24" s="5">
        <v>55</v>
      </c>
      <c r="Q24" s="3">
        <v>23.5</v>
      </c>
      <c r="R24">
        <v>58.9</v>
      </c>
      <c r="S24" s="4">
        <v>204.5</v>
      </c>
      <c r="T24" s="5">
        <v>92.024999999999991</v>
      </c>
      <c r="U24" s="5">
        <v>55</v>
      </c>
      <c r="W24" s="4">
        <v>204.5</v>
      </c>
      <c r="X24" s="3">
        <v>23.5</v>
      </c>
      <c r="Y24">
        <v>58.9</v>
      </c>
      <c r="Z24" s="5">
        <v>92.024999999999991</v>
      </c>
      <c r="AD24">
        <v>16</v>
      </c>
      <c r="AE24">
        <v>12</v>
      </c>
      <c r="AF24" t="s">
        <v>121</v>
      </c>
      <c r="AG24">
        <v>325</v>
      </c>
      <c r="AH24" t="s">
        <v>121</v>
      </c>
      <c r="AI24" t="s">
        <v>121</v>
      </c>
      <c r="AJ24">
        <v>182.00000000000003</v>
      </c>
      <c r="AK24">
        <v>44</v>
      </c>
      <c r="AL24" t="s">
        <v>121</v>
      </c>
    </row>
    <row r="25" spans="3:38" ht="15" x14ac:dyDescent="0.25">
      <c r="C25" s="3">
        <v>19</v>
      </c>
      <c r="D25" s="3">
        <v>24</v>
      </c>
      <c r="E25" s="7">
        <v>0.41100000000000003</v>
      </c>
      <c r="F25" s="9">
        <v>46</v>
      </c>
      <c r="K25" s="3">
        <v>24</v>
      </c>
      <c r="L25" s="3">
        <v>48</v>
      </c>
      <c r="M25" s="14">
        <v>0.436</v>
      </c>
      <c r="N25" s="9">
        <v>58.3</v>
      </c>
      <c r="Q25" s="3">
        <v>24</v>
      </c>
      <c r="R25" s="3">
        <v>48</v>
      </c>
      <c r="S25" s="3">
        <v>295</v>
      </c>
      <c r="T25" s="5">
        <v>115</v>
      </c>
      <c r="U25" s="9">
        <v>58.3</v>
      </c>
      <c r="W25" s="3">
        <v>295</v>
      </c>
      <c r="X25" s="3">
        <v>24</v>
      </c>
      <c r="Y25" s="3">
        <v>48</v>
      </c>
      <c r="Z25" s="5">
        <v>115</v>
      </c>
      <c r="AD25">
        <v>16</v>
      </c>
      <c r="AE25">
        <v>36</v>
      </c>
      <c r="AF25" t="s">
        <v>121</v>
      </c>
      <c r="AG25">
        <v>268</v>
      </c>
      <c r="AH25" t="s">
        <v>121</v>
      </c>
      <c r="AI25" t="s">
        <v>121</v>
      </c>
      <c r="AJ25">
        <v>113.00000000000001</v>
      </c>
      <c r="AK25">
        <v>57.835820895522382</v>
      </c>
      <c r="AL25" t="s">
        <v>121</v>
      </c>
    </row>
    <row r="26" spans="3:38" ht="15" x14ac:dyDescent="0.25">
      <c r="C26" s="3">
        <v>21</v>
      </c>
      <c r="D26" s="3">
        <v>58.800000000000004</v>
      </c>
      <c r="E26" s="14" t="s">
        <v>121</v>
      </c>
      <c r="F26" s="9">
        <v>35</v>
      </c>
      <c r="K26" s="3">
        <v>24.5</v>
      </c>
      <c r="L26" s="3"/>
      <c r="M26" s="14"/>
      <c r="N26" s="9">
        <v>69.360269360269356</v>
      </c>
      <c r="Q26" s="3">
        <v>24.5</v>
      </c>
      <c r="R26" s="3"/>
      <c r="S26" s="5">
        <v>297</v>
      </c>
      <c r="T26" s="5">
        <v>91.000000000000014</v>
      </c>
      <c r="U26" s="9">
        <v>69.360269360269356</v>
      </c>
      <c r="W26" s="5">
        <v>297</v>
      </c>
      <c r="X26" s="3">
        <v>24.5</v>
      </c>
      <c r="Y26" s="3"/>
      <c r="Z26" s="5">
        <v>91.000000000000014</v>
      </c>
      <c r="AD26">
        <v>16</v>
      </c>
      <c r="AE26">
        <v>24</v>
      </c>
      <c r="AF26" t="s">
        <v>121</v>
      </c>
      <c r="AG26">
        <v>246</v>
      </c>
      <c r="AH26" t="s">
        <v>121</v>
      </c>
      <c r="AI26" t="s">
        <v>121</v>
      </c>
      <c r="AJ26">
        <v>144.00000000000003</v>
      </c>
      <c r="AK26">
        <v>41.463414634146339</v>
      </c>
      <c r="AL26" t="s">
        <v>121</v>
      </c>
    </row>
    <row r="27" spans="3:38" ht="15" x14ac:dyDescent="0.25">
      <c r="C27" s="3">
        <v>23.5</v>
      </c>
      <c r="D27">
        <v>58.9</v>
      </c>
      <c r="E27" s="7">
        <v>0.40253989813242785</v>
      </c>
      <c r="F27">
        <v>50</v>
      </c>
      <c r="K27" s="3">
        <v>27.3</v>
      </c>
      <c r="L27" s="3">
        <v>24</v>
      </c>
      <c r="M27" s="14">
        <v>0.88500000000000001</v>
      </c>
      <c r="N27" s="9">
        <v>55</v>
      </c>
      <c r="Q27" s="3">
        <v>27.3</v>
      </c>
      <c r="R27" s="3">
        <v>24</v>
      </c>
      <c r="S27" s="3">
        <v>295</v>
      </c>
      <c r="T27" s="5">
        <v>123</v>
      </c>
      <c r="U27" s="9">
        <v>55</v>
      </c>
      <c r="W27" s="3">
        <v>295</v>
      </c>
      <c r="X27" s="3">
        <v>27.3</v>
      </c>
      <c r="Y27" s="3">
        <v>24</v>
      </c>
      <c r="Z27" s="5">
        <v>123</v>
      </c>
      <c r="AD27">
        <v>16</v>
      </c>
      <c r="AE27">
        <v>12</v>
      </c>
      <c r="AF27" t="s">
        <v>121</v>
      </c>
      <c r="AG27">
        <v>325</v>
      </c>
      <c r="AH27" t="s">
        <v>121</v>
      </c>
      <c r="AI27" t="s">
        <v>121</v>
      </c>
      <c r="AJ27">
        <v>131</v>
      </c>
      <c r="AK27">
        <v>59.692307692307686</v>
      </c>
      <c r="AL27" t="s">
        <v>121</v>
      </c>
    </row>
    <row r="28" spans="3:38" ht="15" x14ac:dyDescent="0.25">
      <c r="C28" s="3">
        <v>24</v>
      </c>
      <c r="D28" s="3">
        <v>48</v>
      </c>
      <c r="E28" s="14">
        <v>0.436</v>
      </c>
      <c r="F28" s="9">
        <v>56</v>
      </c>
      <c r="K28" s="3">
        <v>27.5</v>
      </c>
      <c r="L28" s="3">
        <v>72</v>
      </c>
      <c r="M28" s="14">
        <v>0.32100000000000001</v>
      </c>
      <c r="N28" s="9">
        <v>65.3</v>
      </c>
      <c r="Q28" s="3">
        <v>27.5</v>
      </c>
      <c r="R28" s="3">
        <v>72</v>
      </c>
      <c r="S28" s="3">
        <v>295</v>
      </c>
      <c r="T28" s="5">
        <v>103</v>
      </c>
      <c r="U28" s="9">
        <v>65.3</v>
      </c>
      <c r="W28" s="3">
        <v>295</v>
      </c>
      <c r="X28" s="3">
        <v>27.5</v>
      </c>
      <c r="Y28" s="3">
        <v>72</v>
      </c>
      <c r="Z28" s="5">
        <v>103</v>
      </c>
      <c r="AD28">
        <v>19</v>
      </c>
      <c r="AE28">
        <v>24</v>
      </c>
      <c r="AF28">
        <v>329</v>
      </c>
      <c r="AG28">
        <v>411</v>
      </c>
      <c r="AH28">
        <v>171.08</v>
      </c>
      <c r="AI28">
        <v>48</v>
      </c>
      <c r="AJ28">
        <v>221.94000000000003</v>
      </c>
      <c r="AK28">
        <v>46</v>
      </c>
      <c r="AL28">
        <v>5.4930614433405491</v>
      </c>
    </row>
    <row r="29" spans="3:38" ht="15" x14ac:dyDescent="0.25">
      <c r="C29" s="3">
        <v>24.5</v>
      </c>
      <c r="D29" s="3"/>
      <c r="E29" s="14"/>
      <c r="F29" s="9">
        <v>42.730496453900706</v>
      </c>
      <c r="K29" s="3">
        <v>27.8</v>
      </c>
      <c r="L29" s="3" t="s">
        <v>121</v>
      </c>
      <c r="M29" s="14" t="s">
        <v>121</v>
      </c>
      <c r="N29">
        <v>71.599999999999994</v>
      </c>
      <c r="Q29" s="3">
        <v>27.8</v>
      </c>
      <c r="R29" s="3" t="s">
        <v>121</v>
      </c>
      <c r="S29" s="5">
        <v>675</v>
      </c>
      <c r="T29" s="5">
        <v>191.70000000000002</v>
      </c>
      <c r="U29">
        <v>71.599999999999994</v>
      </c>
      <c r="W29" s="5">
        <v>675</v>
      </c>
      <c r="X29" s="3">
        <v>27.8</v>
      </c>
      <c r="Y29" s="3" t="s">
        <v>121</v>
      </c>
      <c r="Z29" s="5">
        <v>191.70000000000002</v>
      </c>
      <c r="AD29" t="s">
        <v>121</v>
      </c>
      <c r="AE29">
        <v>30.55</v>
      </c>
      <c r="AF29">
        <v>1087</v>
      </c>
      <c r="AG29">
        <v>1313</v>
      </c>
      <c r="AH29">
        <v>43.48000000000004</v>
      </c>
      <c r="AI29">
        <v>96</v>
      </c>
      <c r="AJ29">
        <v>603.9799999999999</v>
      </c>
      <c r="AK29">
        <v>54</v>
      </c>
      <c r="AL29">
        <v>6.5916737320086582</v>
      </c>
    </row>
    <row r="30" spans="3:38" ht="15" x14ac:dyDescent="0.25">
      <c r="C30" s="3">
        <v>27.3</v>
      </c>
      <c r="D30" s="3">
        <v>24</v>
      </c>
      <c r="E30" s="14">
        <v>0.88500000000000001</v>
      </c>
      <c r="F30" s="9">
        <v>53.4</v>
      </c>
      <c r="K30" s="3">
        <v>30</v>
      </c>
      <c r="L30" s="3">
        <v>1.5</v>
      </c>
      <c r="M30" s="14">
        <v>0.45</v>
      </c>
      <c r="N30">
        <v>82</v>
      </c>
      <c r="Q30" s="3">
        <v>30</v>
      </c>
      <c r="R30" s="3">
        <v>1.5</v>
      </c>
      <c r="S30" s="5">
        <v>1050</v>
      </c>
      <c r="T30" s="5">
        <v>189.00000000000006</v>
      </c>
      <c r="U30">
        <v>82</v>
      </c>
      <c r="W30" s="5">
        <v>1050</v>
      </c>
      <c r="X30" s="3">
        <v>30</v>
      </c>
      <c r="Y30" s="3">
        <v>1.5</v>
      </c>
      <c r="Z30" s="5">
        <v>189.00000000000006</v>
      </c>
      <c r="AD30" t="s">
        <v>121</v>
      </c>
      <c r="AE30">
        <v>408.34</v>
      </c>
      <c r="AF30">
        <v>1087</v>
      </c>
      <c r="AG30">
        <v>1313</v>
      </c>
      <c r="AH30">
        <v>10.87000000000001</v>
      </c>
      <c r="AI30">
        <v>99</v>
      </c>
      <c r="AJ30">
        <v>78.780000000000072</v>
      </c>
      <c r="AK30">
        <v>94</v>
      </c>
      <c r="AL30">
        <v>6.5916737320086582</v>
      </c>
    </row>
    <row r="31" spans="3:38" ht="15" x14ac:dyDescent="0.25">
      <c r="C31" s="3">
        <v>27.5</v>
      </c>
      <c r="D31" s="3">
        <v>72</v>
      </c>
      <c r="E31" s="14">
        <v>0.32100000000000001</v>
      </c>
      <c r="F31" s="9">
        <v>65.3</v>
      </c>
      <c r="K31" s="3">
        <v>36</v>
      </c>
      <c r="L31" s="3" t="s">
        <v>121</v>
      </c>
      <c r="M31" s="14" t="s">
        <v>121</v>
      </c>
      <c r="N31">
        <v>32</v>
      </c>
      <c r="Q31" s="3">
        <v>36</v>
      </c>
      <c r="R31" s="3" t="s">
        <v>121</v>
      </c>
      <c r="S31" s="5">
        <v>1556</v>
      </c>
      <c r="T31" s="5">
        <v>1058.08</v>
      </c>
      <c r="U31">
        <v>32</v>
      </c>
      <c r="W31" s="5">
        <v>1556</v>
      </c>
      <c r="X31" s="3">
        <v>36</v>
      </c>
      <c r="Y31" s="3" t="s">
        <v>121</v>
      </c>
      <c r="Z31" s="5">
        <v>1058.08</v>
      </c>
      <c r="AD31" t="s">
        <v>140</v>
      </c>
      <c r="AE31" t="s">
        <v>121</v>
      </c>
      <c r="AF31">
        <v>675</v>
      </c>
      <c r="AG31">
        <v>857</v>
      </c>
      <c r="AH31">
        <v>191.70000000000002</v>
      </c>
      <c r="AI31">
        <v>71.599999999999994</v>
      </c>
      <c r="AJ31">
        <v>229.67600000000002</v>
      </c>
      <c r="AK31">
        <v>73.2</v>
      </c>
      <c r="AL31" t="s">
        <v>121</v>
      </c>
    </row>
    <row r="32" spans="3:38" ht="15" x14ac:dyDescent="0.25">
      <c r="C32" s="3">
        <v>27.8</v>
      </c>
      <c r="D32" s="3" t="s">
        <v>121</v>
      </c>
      <c r="E32" s="14" t="s">
        <v>121</v>
      </c>
      <c r="F32" s="9">
        <v>73.2</v>
      </c>
      <c r="K32" s="3">
        <v>37.200000000000003</v>
      </c>
      <c r="L32" s="3">
        <v>332.87101248266299</v>
      </c>
      <c r="M32" s="14">
        <v>0.14000000000000001</v>
      </c>
      <c r="N32">
        <v>84</v>
      </c>
      <c r="Q32" s="3">
        <v>37.200000000000003</v>
      </c>
      <c r="R32" s="3">
        <v>332.87101248266299</v>
      </c>
      <c r="S32" s="5">
        <v>1032</v>
      </c>
      <c r="T32" s="5">
        <v>165.12000000000003</v>
      </c>
      <c r="U32">
        <v>84</v>
      </c>
      <c r="W32" s="5">
        <v>1032</v>
      </c>
      <c r="X32" s="3">
        <v>37.200000000000003</v>
      </c>
      <c r="Y32" s="3">
        <v>332.87101248266299</v>
      </c>
      <c r="Z32" s="5">
        <v>165.12000000000003</v>
      </c>
      <c r="AD32">
        <v>21</v>
      </c>
      <c r="AE32">
        <v>58.800000000000004</v>
      </c>
      <c r="AF32">
        <v>349.48453608247422</v>
      </c>
      <c r="AG32">
        <v>930.76923076923072</v>
      </c>
      <c r="AH32">
        <v>90.865979381443296</v>
      </c>
      <c r="AI32">
        <v>74</v>
      </c>
      <c r="AJ32">
        <v>605</v>
      </c>
      <c r="AK32">
        <v>35</v>
      </c>
      <c r="AL32">
        <v>4.3944491546724391</v>
      </c>
    </row>
    <row r="33" spans="3:38" ht="15" x14ac:dyDescent="0.25">
      <c r="C33" s="3">
        <v>30</v>
      </c>
      <c r="D33" s="3">
        <v>1.5</v>
      </c>
      <c r="E33" s="14">
        <v>0.45</v>
      </c>
      <c r="F33" s="9">
        <v>63</v>
      </c>
      <c r="K33" s="3">
        <v>41</v>
      </c>
      <c r="L33" s="3" t="s">
        <v>121</v>
      </c>
      <c r="M33" s="14" t="s">
        <v>121</v>
      </c>
      <c r="N33">
        <v>71</v>
      </c>
      <c r="Q33" s="3">
        <v>41</v>
      </c>
      <c r="R33" s="3" t="s">
        <v>121</v>
      </c>
      <c r="S33" s="5">
        <v>2351</v>
      </c>
      <c r="T33" s="5">
        <v>681.79000000000008</v>
      </c>
      <c r="U33">
        <v>71</v>
      </c>
      <c r="W33" s="5">
        <v>2351</v>
      </c>
      <c r="X33" s="3">
        <v>41</v>
      </c>
      <c r="Y33" s="3" t="s">
        <v>121</v>
      </c>
      <c r="Z33" s="5">
        <v>681.79000000000008</v>
      </c>
      <c r="AD33">
        <v>36</v>
      </c>
      <c r="AE33" t="s">
        <v>121</v>
      </c>
      <c r="AF33">
        <v>1556</v>
      </c>
      <c r="AG33">
        <v>1618</v>
      </c>
      <c r="AH33">
        <v>1058.08</v>
      </c>
      <c r="AI33">
        <v>32</v>
      </c>
      <c r="AJ33">
        <v>631.02</v>
      </c>
      <c r="AK33">
        <v>61</v>
      </c>
      <c r="AL33">
        <v>11.090354888959125</v>
      </c>
    </row>
    <row r="34" spans="3:38" ht="15" x14ac:dyDescent="0.25">
      <c r="C34" s="3">
        <v>30</v>
      </c>
      <c r="D34" s="3">
        <v>24</v>
      </c>
      <c r="E34" s="14">
        <v>1.7</v>
      </c>
      <c r="F34" s="9">
        <v>69</v>
      </c>
      <c r="K34" s="3">
        <v>42.7</v>
      </c>
      <c r="L34" s="3">
        <v>256.13660618996795</v>
      </c>
      <c r="M34" s="14">
        <v>0.47</v>
      </c>
      <c r="N34">
        <v>96</v>
      </c>
      <c r="Q34" s="3">
        <v>42.7</v>
      </c>
      <c r="R34" s="3">
        <v>256.13660618996795</v>
      </c>
      <c r="S34" s="5">
        <v>1834</v>
      </c>
      <c r="T34" s="5">
        <v>73.36000000000007</v>
      </c>
      <c r="U34">
        <v>96</v>
      </c>
      <c r="W34" s="5">
        <v>1834</v>
      </c>
      <c r="X34" s="3">
        <v>42.7</v>
      </c>
      <c r="Y34" s="3">
        <v>256.13660618996795</v>
      </c>
      <c r="Z34" s="5">
        <v>73.36000000000007</v>
      </c>
      <c r="AD34">
        <v>41</v>
      </c>
      <c r="AE34" t="s">
        <v>121</v>
      </c>
      <c r="AF34">
        <v>2351</v>
      </c>
      <c r="AG34">
        <v>3834</v>
      </c>
      <c r="AH34">
        <v>681.79000000000008</v>
      </c>
      <c r="AI34">
        <v>71</v>
      </c>
      <c r="AJ34">
        <v>460.08</v>
      </c>
      <c r="AK34">
        <v>88</v>
      </c>
      <c r="AL34">
        <v>11.090354888959125</v>
      </c>
    </row>
    <row r="35" spans="3:38" ht="15" x14ac:dyDescent="0.25">
      <c r="C35">
        <v>31.5</v>
      </c>
      <c r="D35" s="3" t="s">
        <v>121</v>
      </c>
      <c r="E35" s="14" t="s">
        <v>121</v>
      </c>
      <c r="F35" s="9">
        <v>92</v>
      </c>
      <c r="K35" s="3"/>
      <c r="L35" s="3"/>
      <c r="M35" s="12"/>
      <c r="Q35" s="3"/>
      <c r="R35" s="3"/>
      <c r="S35" s="5"/>
      <c r="T35" s="5"/>
      <c r="U35" s="9"/>
      <c r="W35" s="5"/>
      <c r="X35" s="3"/>
      <c r="Y35" s="3"/>
      <c r="Z35" s="5"/>
      <c r="AD35" t="s">
        <v>145</v>
      </c>
      <c r="AE35" t="s">
        <v>121</v>
      </c>
      <c r="AF35" t="s">
        <v>121</v>
      </c>
      <c r="AG35">
        <v>4139</v>
      </c>
      <c r="AH35" t="s">
        <v>121</v>
      </c>
      <c r="AI35" t="s">
        <v>121</v>
      </c>
      <c r="AJ35">
        <v>331.11999999999983</v>
      </c>
      <c r="AK35">
        <v>92</v>
      </c>
      <c r="AL35">
        <v>11.090354888959125</v>
      </c>
    </row>
    <row r="36" spans="3:38" ht="15" x14ac:dyDescent="0.25">
      <c r="C36" s="3">
        <v>36</v>
      </c>
      <c r="D36" s="3" t="s">
        <v>121</v>
      </c>
      <c r="E36" s="14" t="s">
        <v>121</v>
      </c>
      <c r="F36" s="9">
        <v>61</v>
      </c>
      <c r="K36" s="3"/>
      <c r="L36" s="3"/>
      <c r="M36" s="12"/>
      <c r="Q36" s="3"/>
      <c r="R36" s="3"/>
      <c r="S36" s="5"/>
      <c r="T36" s="5"/>
      <c r="W36" s="5"/>
      <c r="X36" s="3"/>
      <c r="Y36" s="3"/>
      <c r="Z36" s="5"/>
      <c r="AD36">
        <v>42.7</v>
      </c>
      <c r="AE36">
        <v>256.13660618996795</v>
      </c>
      <c r="AF36">
        <v>1834</v>
      </c>
      <c r="AG36">
        <v>6093</v>
      </c>
      <c r="AH36">
        <v>73.36000000000007</v>
      </c>
      <c r="AI36">
        <v>96</v>
      </c>
      <c r="AJ36">
        <v>670.2299999999999</v>
      </c>
      <c r="AK36">
        <v>89</v>
      </c>
      <c r="AL36">
        <v>11.090354888959125</v>
      </c>
    </row>
    <row r="37" spans="3:38" ht="15" x14ac:dyDescent="0.25">
      <c r="C37" s="3">
        <v>37.200000000000003</v>
      </c>
      <c r="D37" s="3">
        <v>332.87101248266299</v>
      </c>
      <c r="E37" s="14">
        <v>0.14000000000000001</v>
      </c>
      <c r="F37" s="9">
        <v>70</v>
      </c>
      <c r="K37" s="3"/>
      <c r="L37" s="3"/>
      <c r="M37" s="12"/>
      <c r="Q37" s="3"/>
      <c r="R37" s="3"/>
      <c r="S37" s="5"/>
      <c r="T37" s="5"/>
      <c r="W37" s="5"/>
      <c r="X37" s="3"/>
      <c r="Y37" s="3"/>
      <c r="Z37" s="5"/>
      <c r="AD37">
        <v>37.200000000000003</v>
      </c>
      <c r="AE37">
        <v>332.87101248266299</v>
      </c>
      <c r="AF37">
        <v>1032</v>
      </c>
      <c r="AG37">
        <v>1823</v>
      </c>
      <c r="AH37">
        <v>165.12000000000003</v>
      </c>
      <c r="AI37">
        <v>84</v>
      </c>
      <c r="AJ37">
        <v>546.90000000000009</v>
      </c>
      <c r="AK37">
        <v>70</v>
      </c>
      <c r="AL37">
        <v>4.3944491546724391</v>
      </c>
    </row>
    <row r="38" spans="3:38" ht="15" x14ac:dyDescent="0.25">
      <c r="C38" s="3">
        <v>40</v>
      </c>
      <c r="D38" s="3">
        <v>24</v>
      </c>
      <c r="E38" s="14">
        <v>1.7</v>
      </c>
      <c r="F38" s="9">
        <v>76</v>
      </c>
      <c r="K38" s="3"/>
      <c r="L38" s="3"/>
      <c r="M38" s="12"/>
      <c r="Q38" s="3"/>
      <c r="R38" s="3"/>
      <c r="S38" s="5"/>
      <c r="T38" s="5"/>
      <c r="W38" s="5"/>
      <c r="X38" s="3"/>
      <c r="Y38" s="3"/>
      <c r="Z38" s="5"/>
      <c r="AD38">
        <v>15</v>
      </c>
      <c r="AE38">
        <v>164.64000000000001</v>
      </c>
      <c r="AF38">
        <v>382</v>
      </c>
      <c r="AG38">
        <v>599</v>
      </c>
      <c r="AH38">
        <v>68.760000000000019</v>
      </c>
      <c r="AI38">
        <v>82</v>
      </c>
      <c r="AJ38">
        <v>129.99999999999994</v>
      </c>
      <c r="AK38">
        <v>78.29716193656094</v>
      </c>
      <c r="AL38">
        <v>6.5916737320086582</v>
      </c>
    </row>
    <row r="39" spans="3:38" ht="15" x14ac:dyDescent="0.25">
      <c r="C39" s="3">
        <v>41</v>
      </c>
      <c r="D39" s="3" t="s">
        <v>121</v>
      </c>
      <c r="E39" s="14" t="s">
        <v>121</v>
      </c>
      <c r="F39" s="9">
        <v>88</v>
      </c>
      <c r="K39" s="3"/>
      <c r="L39" s="3"/>
      <c r="M39" s="12"/>
      <c r="Q39" s="3"/>
      <c r="R39" s="3"/>
      <c r="S39" s="5"/>
      <c r="W39" s="5"/>
      <c r="X39" s="3"/>
      <c r="Y39" s="3"/>
      <c r="AD39" t="s">
        <v>121</v>
      </c>
      <c r="AE39" t="s">
        <v>121</v>
      </c>
      <c r="AF39">
        <v>409</v>
      </c>
      <c r="AG39">
        <v>934</v>
      </c>
      <c r="AH39">
        <v>202.04599999999999</v>
      </c>
      <c r="AI39">
        <v>50.6</v>
      </c>
      <c r="AJ39">
        <v>626.71400000000006</v>
      </c>
      <c r="AK39">
        <v>32.9</v>
      </c>
      <c r="AL39" t="s">
        <v>121</v>
      </c>
    </row>
    <row r="40" spans="3:38" ht="15" x14ac:dyDescent="0.25">
      <c r="C40" s="3">
        <v>42.7</v>
      </c>
      <c r="D40" s="3">
        <v>256.13660618996795</v>
      </c>
      <c r="E40" s="14">
        <v>0.47</v>
      </c>
      <c r="F40" s="9">
        <v>89</v>
      </c>
      <c r="K40" s="3"/>
      <c r="L40" s="3"/>
      <c r="M40" s="12"/>
      <c r="Q40" s="3"/>
      <c r="R40" s="3"/>
      <c r="S40" s="5"/>
      <c r="W40" s="5"/>
      <c r="X40" s="3"/>
      <c r="Y40" s="3"/>
      <c r="AD40">
        <v>24.5</v>
      </c>
      <c r="AF40">
        <v>297</v>
      </c>
      <c r="AG40">
        <v>564</v>
      </c>
      <c r="AH40">
        <v>91.000000000000014</v>
      </c>
      <c r="AI40">
        <v>69.360269360269356</v>
      </c>
      <c r="AJ40">
        <v>323.00000000000006</v>
      </c>
      <c r="AK40">
        <v>42.730496453900706</v>
      </c>
      <c r="AL40" t="s">
        <v>121</v>
      </c>
    </row>
    <row r="41" spans="3:38" ht="15" x14ac:dyDescent="0.25">
      <c r="C41" s="3"/>
      <c r="K41" s="3"/>
      <c r="L41" s="3"/>
      <c r="M41" s="14"/>
      <c r="N41" s="9"/>
      <c r="Q41" s="3"/>
      <c r="R41" s="3"/>
      <c r="S41" s="5"/>
      <c r="W41" s="5"/>
      <c r="X41" s="3"/>
      <c r="Y41" s="3"/>
      <c r="AD41">
        <v>30</v>
      </c>
      <c r="AE41">
        <v>1.5</v>
      </c>
      <c r="AF41">
        <v>1050</v>
      </c>
      <c r="AG41">
        <v>1114</v>
      </c>
      <c r="AH41">
        <v>189.00000000000006</v>
      </c>
      <c r="AI41">
        <v>82</v>
      </c>
      <c r="AJ41">
        <v>412.18</v>
      </c>
      <c r="AK41">
        <v>63</v>
      </c>
      <c r="AL41">
        <v>6.5916737320086582</v>
      </c>
    </row>
    <row r="42" spans="3:38" ht="15" x14ac:dyDescent="0.25">
      <c r="C42" s="3"/>
      <c r="L42" s="3"/>
      <c r="M42" s="14"/>
      <c r="Q42" s="3"/>
      <c r="R42" s="3"/>
      <c r="S42" s="5"/>
      <c r="W42" s="5"/>
      <c r="X42" s="3"/>
      <c r="Y42" s="3"/>
      <c r="AD42" t="s">
        <v>121</v>
      </c>
      <c r="AE42">
        <v>72</v>
      </c>
      <c r="AF42">
        <v>223</v>
      </c>
      <c r="AG42">
        <v>576</v>
      </c>
      <c r="AH42">
        <v>40.999999999999993</v>
      </c>
      <c r="AI42">
        <v>81.61434977578476</v>
      </c>
      <c r="AJ42">
        <v>178.00000000000006</v>
      </c>
      <c r="AK42">
        <v>69.097222222222214</v>
      </c>
      <c r="AL42" t="s">
        <v>121</v>
      </c>
    </row>
    <row r="43" spans="3:38" ht="15" x14ac:dyDescent="0.25">
      <c r="C43" s="3"/>
      <c r="K43" s="3"/>
      <c r="L43" s="3"/>
      <c r="M43" s="14"/>
      <c r="N43" s="9"/>
      <c r="Q43" s="3"/>
      <c r="R43" s="3"/>
      <c r="S43" s="5"/>
      <c r="W43" s="5"/>
      <c r="X43" s="3"/>
      <c r="Y43" s="3"/>
      <c r="AD43">
        <v>30</v>
      </c>
      <c r="AE43">
        <v>24</v>
      </c>
      <c r="AF43" t="s">
        <v>121</v>
      </c>
      <c r="AG43">
        <v>1740</v>
      </c>
      <c r="AH43" t="s">
        <v>121</v>
      </c>
      <c r="AI43" t="s">
        <v>121</v>
      </c>
      <c r="AJ43">
        <v>480</v>
      </c>
      <c r="AK43">
        <v>69</v>
      </c>
      <c r="AL43">
        <v>5.4930614433405491</v>
      </c>
    </row>
    <row r="44" spans="3:38" ht="15" x14ac:dyDescent="0.25">
      <c r="E44" t="s">
        <v>161</v>
      </c>
      <c r="F44">
        <f>MEDIAN(F2:F40)</f>
        <v>56</v>
      </c>
      <c r="M44" t="s">
        <v>161</v>
      </c>
      <c r="N44">
        <f>MEDIAN(N2:N40)</f>
        <v>71</v>
      </c>
      <c r="Q44" s="3"/>
      <c r="R44" s="3"/>
      <c r="S44" s="5"/>
      <c r="W44" s="5"/>
      <c r="X44" s="3"/>
      <c r="Y44" s="3"/>
      <c r="AD44">
        <v>40</v>
      </c>
      <c r="AE44">
        <v>24</v>
      </c>
      <c r="AF44" t="s">
        <v>121</v>
      </c>
      <c r="AG44">
        <v>1740</v>
      </c>
      <c r="AH44" t="s">
        <v>121</v>
      </c>
      <c r="AI44" t="s">
        <v>121</v>
      </c>
      <c r="AJ44">
        <v>370</v>
      </c>
      <c r="AK44">
        <v>76</v>
      </c>
      <c r="AL44">
        <v>5.4930614433405491</v>
      </c>
    </row>
    <row r="45" spans="3:38" ht="15" x14ac:dyDescent="0.25">
      <c r="Q45" s="3"/>
      <c r="R45" s="3"/>
      <c r="S45" s="5"/>
      <c r="W45" s="5"/>
      <c r="X45" s="3"/>
      <c r="Y45" s="3"/>
      <c r="AD45">
        <v>27.5</v>
      </c>
      <c r="AE45">
        <v>72</v>
      </c>
      <c r="AF45">
        <v>295</v>
      </c>
      <c r="AG45">
        <v>960</v>
      </c>
      <c r="AH45">
        <v>103</v>
      </c>
      <c r="AI45">
        <v>65.3</v>
      </c>
      <c r="AJ45">
        <v>334</v>
      </c>
      <c r="AK45">
        <v>65.3</v>
      </c>
      <c r="AL45">
        <v>7.6902860206767683</v>
      </c>
    </row>
    <row r="46" spans="3:38" ht="15" x14ac:dyDescent="0.25">
      <c r="E46">
        <v>25</v>
      </c>
      <c r="F46">
        <f>_xlfn.PERCENTILE.INC(F2:F40,0.25)</f>
        <v>39.644763984953286</v>
      </c>
      <c r="M46">
        <v>25</v>
      </c>
      <c r="N46">
        <f>_xlfn.PERCENTILE.INC(N2:N40,0.25)</f>
        <v>55</v>
      </c>
      <c r="Q46" s="3"/>
      <c r="R46" s="3"/>
      <c r="T46" s="5"/>
      <c r="U46" s="9"/>
      <c r="X46" s="3"/>
      <c r="Y46" s="3"/>
      <c r="Z46" s="5"/>
      <c r="AD46">
        <v>24</v>
      </c>
      <c r="AE46">
        <v>48</v>
      </c>
      <c r="AF46">
        <v>295</v>
      </c>
      <c r="AG46">
        <v>960</v>
      </c>
      <c r="AH46">
        <v>115</v>
      </c>
      <c r="AI46">
        <v>58.3</v>
      </c>
      <c r="AJ46">
        <v>380</v>
      </c>
      <c r="AK46">
        <v>56</v>
      </c>
      <c r="AL46">
        <v>7.6902860206767683</v>
      </c>
    </row>
    <row r="47" spans="3:38" ht="15" x14ac:dyDescent="0.25">
      <c r="E47">
        <v>75</v>
      </c>
      <c r="F47">
        <f>_xlfn.PERCENTILE.INC(F2:F40,0.75)</f>
        <v>69.040389972144851</v>
      </c>
      <c r="M47">
        <v>75</v>
      </c>
      <c r="N47">
        <f>_xlfn.PERCENTILE.INC(N2:N40,0.75)</f>
        <v>84</v>
      </c>
      <c r="Q47" s="3"/>
      <c r="R47" s="3"/>
      <c r="T47" s="5"/>
      <c r="U47" s="9"/>
      <c r="X47" s="3"/>
      <c r="Y47" s="3"/>
      <c r="Z47" s="5"/>
      <c r="AD47">
        <v>27.3</v>
      </c>
      <c r="AE47">
        <v>24</v>
      </c>
      <c r="AF47">
        <v>295</v>
      </c>
      <c r="AG47">
        <v>960</v>
      </c>
      <c r="AH47">
        <v>123</v>
      </c>
      <c r="AI47">
        <v>55</v>
      </c>
      <c r="AJ47">
        <v>412</v>
      </c>
      <c r="AK47">
        <v>53.4</v>
      </c>
      <c r="AL47">
        <v>7.6902860206767683</v>
      </c>
    </row>
    <row r="48" spans="3:38" ht="15" x14ac:dyDescent="0.25">
      <c r="Q48" s="3"/>
      <c r="R48" s="6"/>
      <c r="S48" s="5"/>
      <c r="T48" s="5"/>
      <c r="W48" s="5"/>
      <c r="X48" s="3"/>
      <c r="Y48" s="6"/>
      <c r="Z48" s="5"/>
      <c r="AD48" t="s">
        <v>121</v>
      </c>
      <c r="AE48">
        <v>94.977670903469601</v>
      </c>
      <c r="AF48" t="s">
        <v>121</v>
      </c>
      <c r="AG48">
        <v>306</v>
      </c>
      <c r="AH48" t="s">
        <v>121</v>
      </c>
      <c r="AI48" t="s">
        <v>121</v>
      </c>
      <c r="AJ48">
        <v>218</v>
      </c>
      <c r="AK48">
        <v>28.9</v>
      </c>
    </row>
    <row r="49" spans="3:36" x14ac:dyDescent="0.2">
      <c r="E49" t="s">
        <v>162</v>
      </c>
      <c r="F49">
        <f>MIN(F2:F40)</f>
        <v>20</v>
      </c>
      <c r="M49" t="s">
        <v>162</v>
      </c>
      <c r="N49">
        <f>MIN(N2:N40)</f>
        <v>15</v>
      </c>
    </row>
    <row r="50" spans="3:36" x14ac:dyDescent="0.2">
      <c r="E50" t="s">
        <v>163</v>
      </c>
      <c r="F50">
        <f>MAX(F2:F40)</f>
        <v>92</v>
      </c>
      <c r="M50" t="s">
        <v>163</v>
      </c>
      <c r="N50">
        <f>MAX(N2:N40)</f>
        <v>100</v>
      </c>
    </row>
    <row r="52" spans="3:36" x14ac:dyDescent="0.2">
      <c r="E52" s="23">
        <v>0.05</v>
      </c>
      <c r="F52">
        <f>_xlfn.PERCENTILE.INC(F2:F40,0.05)</f>
        <v>23.754545454545458</v>
      </c>
      <c r="M52" s="23">
        <v>0.05</v>
      </c>
      <c r="N52">
        <f>_xlfn.PERCENTILE.INC(N2:N40,0.05)</f>
        <v>35.6</v>
      </c>
    </row>
    <row r="53" spans="3:36" x14ac:dyDescent="0.2">
      <c r="E53" s="23">
        <v>0.95</v>
      </c>
      <c r="F53">
        <f>_xlfn.PERCENTILE.INC(F2:F40,0.95)</f>
        <v>88.1</v>
      </c>
      <c r="M53" s="23">
        <v>0.95</v>
      </c>
      <c r="N53">
        <f>_xlfn.PERCENTILE.INC(N2:N40,0.95)</f>
        <v>96.820055710306406</v>
      </c>
    </row>
    <row r="55" spans="3:36" x14ac:dyDescent="0.2">
      <c r="F55">
        <f>COUNT(F2:F40)</f>
        <v>39</v>
      </c>
      <c r="N55">
        <f>COUNT(N2:N40)</f>
        <v>33</v>
      </c>
    </row>
    <row r="58" spans="3:36" ht="15" x14ac:dyDescent="0.25">
      <c r="C58" s="30" t="s">
        <v>7</v>
      </c>
      <c r="D58" s="30"/>
      <c r="E58" t="s">
        <v>121</v>
      </c>
      <c r="F58" s="10">
        <v>2.4E-2</v>
      </c>
      <c r="G58" s="3">
        <v>16</v>
      </c>
      <c r="H58" s="3">
        <v>30</v>
      </c>
      <c r="I58" s="3"/>
      <c r="J58" s="3">
        <v>36</v>
      </c>
      <c r="K58" s="12">
        <v>0.21199999999999999</v>
      </c>
      <c r="L58" s="1"/>
      <c r="M58" s="5" t="s">
        <v>121</v>
      </c>
      <c r="N58" s="5">
        <v>268</v>
      </c>
      <c r="O58" t="s">
        <v>121</v>
      </c>
      <c r="P58" t="s">
        <v>121</v>
      </c>
      <c r="R58" t="s">
        <v>121</v>
      </c>
      <c r="S58" s="5">
        <f t="shared" ref="S58:S63" si="0">N58*(1-T58/100)</f>
        <v>159</v>
      </c>
      <c r="T58" s="9">
        <v>40.671641791044777</v>
      </c>
      <c r="U58" s="9"/>
      <c r="V58" s="9">
        <v>51.401869158878498</v>
      </c>
      <c r="X58" s="4"/>
      <c r="Y58" s="3" t="s">
        <v>121</v>
      </c>
      <c r="Z58" s="3" t="s">
        <v>121</v>
      </c>
      <c r="AA58" s="3" t="s">
        <v>121</v>
      </c>
      <c r="AB58" s="3" t="s">
        <v>121</v>
      </c>
      <c r="AC58" s="3" t="s">
        <v>121</v>
      </c>
      <c r="AE58" s="3"/>
      <c r="AF58" s="3"/>
      <c r="AG58" s="3" t="s">
        <v>121</v>
      </c>
      <c r="AH58" s="3" t="s">
        <v>121</v>
      </c>
      <c r="AJ58" s="30" t="s">
        <v>69</v>
      </c>
    </row>
    <row r="59" spans="3:36" ht="15" x14ac:dyDescent="0.25">
      <c r="C59" s="30" t="s">
        <v>7</v>
      </c>
      <c r="D59" s="30"/>
      <c r="E59" t="s">
        <v>121</v>
      </c>
      <c r="F59" s="10">
        <v>2.4E-2</v>
      </c>
      <c r="G59" s="3">
        <v>16</v>
      </c>
      <c r="H59" s="3">
        <v>30</v>
      </c>
      <c r="I59" s="3"/>
      <c r="J59" s="3">
        <v>24</v>
      </c>
      <c r="K59" s="12">
        <v>0.318</v>
      </c>
      <c r="L59" s="1"/>
      <c r="M59" s="5" t="s">
        <v>121</v>
      </c>
      <c r="N59" s="5">
        <v>246</v>
      </c>
      <c r="O59" t="s">
        <v>121</v>
      </c>
      <c r="P59" t="s">
        <v>121</v>
      </c>
      <c r="R59" t="s">
        <v>121</v>
      </c>
      <c r="S59" s="5">
        <f t="shared" si="0"/>
        <v>151</v>
      </c>
      <c r="T59" s="9">
        <v>38.617886178861788</v>
      </c>
      <c r="U59" s="9"/>
      <c r="V59" s="9">
        <v>43.75</v>
      </c>
      <c r="X59" s="4"/>
      <c r="Y59" s="3" t="s">
        <v>121</v>
      </c>
      <c r="Z59" s="3" t="s">
        <v>121</v>
      </c>
      <c r="AA59" s="3" t="s">
        <v>121</v>
      </c>
      <c r="AB59" s="3" t="s">
        <v>121</v>
      </c>
      <c r="AC59" s="3" t="s">
        <v>121</v>
      </c>
      <c r="AE59" s="3"/>
      <c r="AF59" s="3"/>
      <c r="AG59" s="3" t="s">
        <v>121</v>
      </c>
      <c r="AH59" s="3" t="s">
        <v>121</v>
      </c>
      <c r="AJ59" s="30"/>
    </row>
    <row r="60" spans="3:36" ht="15" x14ac:dyDescent="0.25">
      <c r="C60" s="30" t="s">
        <v>7</v>
      </c>
      <c r="D60" s="30"/>
      <c r="E60" t="s">
        <v>121</v>
      </c>
      <c r="F60" s="10">
        <v>2.4E-2</v>
      </c>
      <c r="G60" s="3">
        <v>16</v>
      </c>
      <c r="H60" s="3">
        <v>30</v>
      </c>
      <c r="I60" s="3"/>
      <c r="J60" s="3">
        <v>12</v>
      </c>
      <c r="K60" s="12">
        <v>0.63600000000000001</v>
      </c>
      <c r="L60" s="1"/>
      <c r="M60" s="5" t="s">
        <v>121</v>
      </c>
      <c r="N60" s="5">
        <v>325</v>
      </c>
      <c r="O60" t="s">
        <v>121</v>
      </c>
      <c r="P60" t="s">
        <v>121</v>
      </c>
      <c r="R60" t="s">
        <v>121</v>
      </c>
      <c r="S60" s="5">
        <f t="shared" si="0"/>
        <v>182.00000000000003</v>
      </c>
      <c r="T60" s="9">
        <v>44</v>
      </c>
      <c r="U60" s="9"/>
      <c r="V60" s="9">
        <v>53.289473684210535</v>
      </c>
      <c r="X60" s="4"/>
      <c r="Y60" s="3" t="s">
        <v>121</v>
      </c>
      <c r="Z60" s="3" t="s">
        <v>121</v>
      </c>
      <c r="AA60" s="3" t="s">
        <v>121</v>
      </c>
      <c r="AB60" s="3" t="s">
        <v>121</v>
      </c>
      <c r="AC60" s="3" t="s">
        <v>121</v>
      </c>
      <c r="AE60" s="3"/>
      <c r="AF60" s="3"/>
      <c r="AG60" s="3" t="s">
        <v>121</v>
      </c>
      <c r="AH60" s="3" t="s">
        <v>121</v>
      </c>
      <c r="AJ60" s="30"/>
    </row>
    <row r="61" spans="3:36" ht="15" x14ac:dyDescent="0.25">
      <c r="C61" s="30" t="s">
        <v>138</v>
      </c>
      <c r="D61" s="30"/>
      <c r="E61" t="s">
        <v>121</v>
      </c>
      <c r="F61" s="10">
        <v>2.4E-2</v>
      </c>
      <c r="G61" s="3">
        <v>16</v>
      </c>
      <c r="H61" s="3">
        <v>30</v>
      </c>
      <c r="I61" s="3"/>
      <c r="J61" s="3">
        <v>36</v>
      </c>
      <c r="K61" s="12">
        <v>0.21199999999999999</v>
      </c>
      <c r="L61" s="1"/>
      <c r="M61" s="5" t="s">
        <v>121</v>
      </c>
      <c r="N61" s="5">
        <v>268</v>
      </c>
      <c r="O61" t="s">
        <v>121</v>
      </c>
      <c r="P61" t="s">
        <v>121</v>
      </c>
      <c r="R61" t="s">
        <v>121</v>
      </c>
      <c r="S61" s="5">
        <f t="shared" si="0"/>
        <v>113.00000000000001</v>
      </c>
      <c r="T61" s="9">
        <v>57.835820895522382</v>
      </c>
      <c r="U61" s="9"/>
      <c r="V61" s="9">
        <v>93.45794392523365</v>
      </c>
      <c r="X61" s="4"/>
      <c r="Y61" s="3" t="s">
        <v>121</v>
      </c>
      <c r="Z61" s="3" t="s">
        <v>121</v>
      </c>
      <c r="AA61" s="3" t="s">
        <v>121</v>
      </c>
      <c r="AB61" s="3" t="s">
        <v>121</v>
      </c>
      <c r="AC61" s="3" t="s">
        <v>121</v>
      </c>
      <c r="AE61" s="3"/>
      <c r="AF61" s="3"/>
      <c r="AG61" s="3" t="s">
        <v>121</v>
      </c>
      <c r="AH61" s="3" t="s">
        <v>121</v>
      </c>
      <c r="AJ61" s="30"/>
    </row>
    <row r="62" spans="3:36" ht="15" x14ac:dyDescent="0.25">
      <c r="C62" s="30" t="s">
        <v>138</v>
      </c>
      <c r="D62" s="30"/>
      <c r="E62" t="s">
        <v>121</v>
      </c>
      <c r="F62" s="10">
        <v>2.4E-2</v>
      </c>
      <c r="G62" s="3">
        <v>16</v>
      </c>
      <c r="H62" s="3">
        <v>30</v>
      </c>
      <c r="I62" s="3"/>
      <c r="J62" s="3">
        <v>24</v>
      </c>
      <c r="K62" s="12">
        <v>0.318</v>
      </c>
      <c r="L62" s="1"/>
      <c r="M62" s="5" t="s">
        <v>121</v>
      </c>
      <c r="N62" s="5">
        <v>246</v>
      </c>
      <c r="O62" t="s">
        <v>121</v>
      </c>
      <c r="P62" t="s">
        <v>121</v>
      </c>
      <c r="R62" t="s">
        <v>121</v>
      </c>
      <c r="S62" s="5">
        <f t="shared" si="0"/>
        <v>144.00000000000003</v>
      </c>
      <c r="T62" s="9">
        <v>41.463414634146339</v>
      </c>
      <c r="U62" s="9"/>
      <c r="V62" s="9">
        <v>60.416666666666664</v>
      </c>
      <c r="X62" s="4"/>
      <c r="Y62" s="3" t="s">
        <v>121</v>
      </c>
      <c r="Z62" s="3" t="s">
        <v>121</v>
      </c>
      <c r="AA62" s="3" t="s">
        <v>121</v>
      </c>
      <c r="AB62" s="3" t="s">
        <v>121</v>
      </c>
      <c r="AC62" s="3" t="s">
        <v>121</v>
      </c>
      <c r="AE62" s="3"/>
      <c r="AF62" s="3"/>
      <c r="AG62" s="3" t="s">
        <v>121</v>
      </c>
      <c r="AH62" s="3" t="s">
        <v>121</v>
      </c>
      <c r="AJ62" s="30"/>
    </row>
    <row r="63" spans="3:36" ht="15" x14ac:dyDescent="0.25">
      <c r="C63" s="30" t="s">
        <v>138</v>
      </c>
      <c r="D63" s="30"/>
      <c r="E63" t="s">
        <v>121</v>
      </c>
      <c r="F63" s="10">
        <v>2.4E-2</v>
      </c>
      <c r="G63" s="3">
        <v>16</v>
      </c>
      <c r="H63" s="3">
        <v>30</v>
      </c>
      <c r="I63" s="3"/>
      <c r="J63" s="3">
        <v>12</v>
      </c>
      <c r="K63" s="12">
        <v>0.63600000000000001</v>
      </c>
      <c r="L63" s="1"/>
      <c r="M63" s="5" t="s">
        <v>121</v>
      </c>
      <c r="N63" s="5">
        <v>325</v>
      </c>
      <c r="O63" t="s">
        <v>121</v>
      </c>
      <c r="P63" t="s">
        <v>121</v>
      </c>
      <c r="R63" t="s">
        <v>121</v>
      </c>
      <c r="S63" s="5">
        <f t="shared" si="0"/>
        <v>131</v>
      </c>
      <c r="T63" s="9">
        <v>59.692307692307686</v>
      </c>
      <c r="U63" s="9"/>
      <c r="V63" s="9">
        <v>66.44736842105263</v>
      </c>
      <c r="X63" s="4"/>
      <c r="Y63" s="3" t="s">
        <v>121</v>
      </c>
      <c r="Z63" s="3" t="s">
        <v>121</v>
      </c>
      <c r="AA63" s="3" t="s">
        <v>121</v>
      </c>
      <c r="AB63" s="3" t="s">
        <v>121</v>
      </c>
      <c r="AC63" s="3" t="s">
        <v>121</v>
      </c>
      <c r="AE63" s="3"/>
      <c r="AF63" s="3"/>
      <c r="AG63" s="3" t="s">
        <v>121</v>
      </c>
      <c r="AH63" s="3" t="s">
        <v>121</v>
      </c>
      <c r="AJ63" s="30"/>
    </row>
    <row r="67" spans="20:22" x14ac:dyDescent="0.2">
      <c r="T67" s="9">
        <f>T61-T58</f>
        <v>17.164179104477604</v>
      </c>
      <c r="V67" s="9">
        <f>V61-V58</f>
        <v>42.056074766355152</v>
      </c>
    </row>
    <row r="68" spans="20:22" x14ac:dyDescent="0.2">
      <c r="T68" s="9">
        <f t="shared" ref="T68:V69" si="1">T62-T59</f>
        <v>2.8455284552845512</v>
      </c>
      <c r="V68" s="9">
        <f t="shared" si="1"/>
        <v>16.666666666666664</v>
      </c>
    </row>
    <row r="69" spans="20:22" x14ac:dyDescent="0.2">
      <c r="T69" s="9">
        <f t="shared" si="1"/>
        <v>15.692307692307686</v>
      </c>
      <c r="V69" s="9">
        <f t="shared" si="1"/>
        <v>13.157894736842096</v>
      </c>
    </row>
  </sheetData>
  <sortState xmlns:xlrd2="http://schemas.microsoft.com/office/spreadsheetml/2017/richdata2" ref="Q2:U35">
    <sortCondition ref="Q2:Q35"/>
  </sortState>
  <mergeCells count="7">
    <mergeCell ref="C58:D58"/>
    <mergeCell ref="AJ58:AJ63"/>
    <mergeCell ref="C59:D59"/>
    <mergeCell ref="C60:D60"/>
    <mergeCell ref="C61:D61"/>
    <mergeCell ref="C62:D62"/>
    <mergeCell ref="C63:D6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93D58-752F-445F-A9DF-543458644998}">
  <dimension ref="F1:U32"/>
  <sheetViews>
    <sheetView workbookViewId="0">
      <selection activeCell="U29" sqref="Q2:U29"/>
    </sheetView>
  </sheetViews>
  <sheetFormatPr defaultRowHeight="14.25" x14ac:dyDescent="0.2"/>
  <sheetData>
    <row r="1" spans="6:21" x14ac:dyDescent="0.2">
      <c r="F1" t="s">
        <v>101</v>
      </c>
      <c r="G1" t="s">
        <v>166</v>
      </c>
      <c r="H1" t="s">
        <v>96</v>
      </c>
      <c r="I1" t="s">
        <v>98</v>
      </c>
      <c r="J1" t="s">
        <v>106</v>
      </c>
      <c r="Q1" t="s">
        <v>100</v>
      </c>
      <c r="R1" t="s">
        <v>166</v>
      </c>
      <c r="S1" t="s">
        <v>96</v>
      </c>
      <c r="T1" t="s">
        <v>98</v>
      </c>
      <c r="U1" t="s">
        <v>102</v>
      </c>
    </row>
    <row r="2" spans="6:21" x14ac:dyDescent="0.2">
      <c r="F2">
        <v>359</v>
      </c>
      <c r="G2">
        <v>4.3944491546724391</v>
      </c>
      <c r="H2">
        <v>15</v>
      </c>
      <c r="I2">
        <v>199.20000000000002</v>
      </c>
      <c r="J2">
        <v>122.99999999999997</v>
      </c>
      <c r="Q2">
        <v>197</v>
      </c>
      <c r="R2">
        <v>4.3944491546724391</v>
      </c>
      <c r="S2">
        <v>15</v>
      </c>
      <c r="T2">
        <v>199.20000000000002</v>
      </c>
      <c r="U2">
        <v>3.8412256267409548</v>
      </c>
    </row>
    <row r="3" spans="6:21" x14ac:dyDescent="0.2">
      <c r="F3">
        <v>359</v>
      </c>
      <c r="G3">
        <v>9.7040605278392338</v>
      </c>
      <c r="H3">
        <v>15</v>
      </c>
      <c r="I3">
        <v>199.20000000000002</v>
      </c>
      <c r="J3">
        <v>111.99999999999999</v>
      </c>
      <c r="Q3">
        <v>197</v>
      </c>
      <c r="R3">
        <v>9.7040605278392338</v>
      </c>
      <c r="S3">
        <v>15</v>
      </c>
      <c r="T3">
        <v>199.20000000000002</v>
      </c>
      <c r="U3">
        <v>0</v>
      </c>
    </row>
    <row r="4" spans="6:21" x14ac:dyDescent="0.2">
      <c r="F4">
        <v>359</v>
      </c>
      <c r="G4">
        <v>9.7040605278392338</v>
      </c>
      <c r="H4">
        <v>15</v>
      </c>
      <c r="I4">
        <v>199.20000000000002</v>
      </c>
      <c r="J4">
        <v>111.00000000000004</v>
      </c>
      <c r="Q4">
        <v>197</v>
      </c>
      <c r="R4">
        <v>9.7040605278392338</v>
      </c>
      <c r="S4">
        <v>15</v>
      </c>
      <c r="T4">
        <v>199.20000000000002</v>
      </c>
      <c r="U4">
        <v>12.621169916434546</v>
      </c>
    </row>
    <row r="5" spans="6:21" x14ac:dyDescent="0.2">
      <c r="F5">
        <v>359</v>
      </c>
      <c r="G5">
        <v>9.7040605278392338</v>
      </c>
      <c r="H5">
        <v>15</v>
      </c>
      <c r="I5">
        <v>199.20000000000002</v>
      </c>
      <c r="J5">
        <v>104.00000000000003</v>
      </c>
      <c r="Q5">
        <v>197</v>
      </c>
      <c r="R5">
        <v>9.7040605278392338</v>
      </c>
      <c r="S5">
        <v>15</v>
      </c>
      <c r="T5">
        <v>199.20000000000002</v>
      </c>
      <c r="U5">
        <v>31.827298050139277</v>
      </c>
    </row>
    <row r="6" spans="6:21" x14ac:dyDescent="0.2">
      <c r="F6">
        <v>359</v>
      </c>
      <c r="G6">
        <v>9.7040605278392338</v>
      </c>
      <c r="H6">
        <v>15</v>
      </c>
      <c r="I6">
        <v>199.20000000000002</v>
      </c>
      <c r="J6">
        <v>102.00000000000001</v>
      </c>
      <c r="Q6">
        <v>197</v>
      </c>
      <c r="R6">
        <v>9.7040605278392338</v>
      </c>
      <c r="S6">
        <v>15</v>
      </c>
      <c r="T6">
        <v>199.20000000000002</v>
      </c>
      <c r="U6">
        <v>12.621169916434546</v>
      </c>
    </row>
    <row r="7" spans="6:21" x14ac:dyDescent="0.2">
      <c r="F7">
        <v>411</v>
      </c>
      <c r="G7">
        <v>5.4930614433405491</v>
      </c>
      <c r="H7">
        <v>19</v>
      </c>
      <c r="I7">
        <v>24</v>
      </c>
      <c r="J7">
        <v>221.94000000000003</v>
      </c>
      <c r="Q7">
        <v>204.5</v>
      </c>
      <c r="R7">
        <v>5.4930614433405491</v>
      </c>
      <c r="S7">
        <v>23.5</v>
      </c>
      <c r="T7">
        <v>58.9</v>
      </c>
      <c r="U7">
        <v>92.024999999999991</v>
      </c>
    </row>
    <row r="8" spans="6:21" x14ac:dyDescent="0.2">
      <c r="F8">
        <v>566</v>
      </c>
      <c r="G8">
        <v>6.5916737320086582</v>
      </c>
      <c r="H8">
        <v>9</v>
      </c>
      <c r="I8">
        <v>72</v>
      </c>
      <c r="J8">
        <v>452.8</v>
      </c>
      <c r="Q8">
        <v>295</v>
      </c>
      <c r="R8">
        <v>7.6902860206767683</v>
      </c>
      <c r="S8">
        <v>27.5</v>
      </c>
      <c r="T8">
        <v>72</v>
      </c>
      <c r="U8">
        <v>103</v>
      </c>
    </row>
    <row r="9" spans="6:21" x14ac:dyDescent="0.2">
      <c r="F9">
        <v>590</v>
      </c>
      <c r="G9">
        <v>6.5916737320086582</v>
      </c>
      <c r="H9">
        <v>8</v>
      </c>
      <c r="I9">
        <v>72</v>
      </c>
      <c r="J9">
        <v>247.8</v>
      </c>
      <c r="Q9">
        <v>295</v>
      </c>
      <c r="R9">
        <v>7.6902860206767683</v>
      </c>
      <c r="S9">
        <v>24</v>
      </c>
      <c r="T9">
        <v>48</v>
      </c>
      <c r="U9">
        <v>115</v>
      </c>
    </row>
    <row r="10" spans="6:21" x14ac:dyDescent="0.2">
      <c r="F10">
        <v>599</v>
      </c>
      <c r="G10">
        <v>6.5916737320086582</v>
      </c>
      <c r="H10">
        <v>15</v>
      </c>
      <c r="I10">
        <v>164.64000000000001</v>
      </c>
      <c r="J10">
        <v>129.99999999999994</v>
      </c>
      <c r="Q10">
        <v>295</v>
      </c>
      <c r="R10">
        <v>7.6902860206767683</v>
      </c>
      <c r="S10">
        <v>27.3</v>
      </c>
      <c r="T10">
        <v>24</v>
      </c>
      <c r="U10">
        <v>123</v>
      </c>
    </row>
    <row r="11" spans="6:21" x14ac:dyDescent="0.2">
      <c r="F11">
        <v>635.04</v>
      </c>
      <c r="G11">
        <v>5.4930614433405491</v>
      </c>
      <c r="H11">
        <v>17</v>
      </c>
      <c r="I11">
        <v>18</v>
      </c>
      <c r="J11">
        <v>432.9818181818182</v>
      </c>
      <c r="Q11">
        <v>329</v>
      </c>
      <c r="R11">
        <v>5.4930614433405491</v>
      </c>
      <c r="S11">
        <v>19</v>
      </c>
      <c r="T11">
        <v>24</v>
      </c>
      <c r="U11">
        <v>171.08</v>
      </c>
    </row>
    <row r="12" spans="6:21" x14ac:dyDescent="0.2">
      <c r="F12">
        <v>635.04</v>
      </c>
      <c r="G12">
        <v>5.4930614433405491</v>
      </c>
      <c r="H12">
        <v>9</v>
      </c>
      <c r="I12">
        <v>18</v>
      </c>
      <c r="J12">
        <v>498.21774545454542</v>
      </c>
      <c r="Q12">
        <v>335</v>
      </c>
      <c r="R12">
        <v>6.5916737320086582</v>
      </c>
      <c r="S12">
        <v>15</v>
      </c>
      <c r="T12">
        <v>84</v>
      </c>
      <c r="U12">
        <v>60.300000000000018</v>
      </c>
    </row>
    <row r="13" spans="6:21" x14ac:dyDescent="0.2">
      <c r="F13">
        <v>635.04</v>
      </c>
      <c r="G13">
        <v>5.4930614433405491</v>
      </c>
      <c r="H13">
        <v>13</v>
      </c>
      <c r="I13">
        <v>18</v>
      </c>
      <c r="J13">
        <v>428.36334545454542</v>
      </c>
      <c r="Q13">
        <v>348</v>
      </c>
      <c r="R13">
        <v>6.5916737320086582</v>
      </c>
      <c r="S13">
        <v>9</v>
      </c>
      <c r="T13">
        <v>72</v>
      </c>
      <c r="U13">
        <v>194.88000000000002</v>
      </c>
    </row>
    <row r="14" spans="6:21" x14ac:dyDescent="0.2">
      <c r="F14">
        <v>635.04</v>
      </c>
      <c r="G14">
        <v>5.4930614433405491</v>
      </c>
      <c r="H14">
        <v>19</v>
      </c>
      <c r="I14">
        <v>18</v>
      </c>
      <c r="J14">
        <v>463.57919999999996</v>
      </c>
      <c r="Q14">
        <v>349.48453608247422</v>
      </c>
      <c r="R14">
        <v>4.3944491546724391</v>
      </c>
      <c r="S14">
        <v>21</v>
      </c>
      <c r="T14">
        <v>58.800000000000004</v>
      </c>
      <c r="U14">
        <v>90.865979381443296</v>
      </c>
    </row>
    <row r="15" spans="6:21" x14ac:dyDescent="0.2">
      <c r="F15">
        <v>709</v>
      </c>
      <c r="G15">
        <v>6.5916737320086582</v>
      </c>
      <c r="H15">
        <v>15</v>
      </c>
      <c r="I15">
        <v>84</v>
      </c>
      <c r="J15">
        <v>333.22999999999996</v>
      </c>
      <c r="Q15">
        <v>367</v>
      </c>
      <c r="R15">
        <v>6.5916737320086582</v>
      </c>
      <c r="S15">
        <v>11</v>
      </c>
      <c r="T15">
        <v>36</v>
      </c>
      <c r="U15">
        <v>227.54</v>
      </c>
    </row>
    <row r="16" spans="6:21" x14ac:dyDescent="0.2">
      <c r="F16">
        <v>713</v>
      </c>
      <c r="G16">
        <v>6.5916737320086582</v>
      </c>
      <c r="H16">
        <v>10</v>
      </c>
      <c r="I16">
        <v>24</v>
      </c>
      <c r="J16">
        <v>463.45</v>
      </c>
      <c r="Q16">
        <v>382</v>
      </c>
      <c r="R16">
        <v>6.5916737320086582</v>
      </c>
      <c r="S16">
        <v>15</v>
      </c>
      <c r="T16">
        <v>164.64000000000001</v>
      </c>
      <c r="U16">
        <v>68.760000000000019</v>
      </c>
    </row>
    <row r="17" spans="6:21" x14ac:dyDescent="0.2">
      <c r="F17">
        <v>739</v>
      </c>
      <c r="G17">
        <v>6.5916737320086582</v>
      </c>
      <c r="H17">
        <v>14</v>
      </c>
      <c r="I17">
        <v>72</v>
      </c>
      <c r="J17">
        <v>384.28000000000003</v>
      </c>
      <c r="Q17">
        <v>388</v>
      </c>
      <c r="R17">
        <v>6.5916737320086582</v>
      </c>
      <c r="S17">
        <v>14</v>
      </c>
      <c r="T17">
        <v>72</v>
      </c>
      <c r="U17">
        <v>147.44</v>
      </c>
    </row>
    <row r="18" spans="6:21" x14ac:dyDescent="0.2">
      <c r="F18">
        <v>746</v>
      </c>
      <c r="G18">
        <v>6.5916737320086582</v>
      </c>
      <c r="H18">
        <v>16.100000000000001</v>
      </c>
      <c r="I18">
        <v>24</v>
      </c>
      <c r="J18">
        <v>566.96</v>
      </c>
      <c r="Q18">
        <v>409</v>
      </c>
      <c r="R18">
        <v>6.5916737320086582</v>
      </c>
      <c r="S18">
        <v>10</v>
      </c>
      <c r="T18">
        <v>24</v>
      </c>
      <c r="U18">
        <v>253.57999999999998</v>
      </c>
    </row>
    <row r="19" spans="6:21" x14ac:dyDescent="0.2">
      <c r="F19">
        <v>765</v>
      </c>
      <c r="G19">
        <v>6.5916737320086582</v>
      </c>
      <c r="H19">
        <v>11</v>
      </c>
      <c r="I19">
        <v>36</v>
      </c>
      <c r="J19">
        <v>497.25</v>
      </c>
      <c r="Q19">
        <v>508</v>
      </c>
      <c r="R19">
        <v>6.5916737320086582</v>
      </c>
      <c r="S19">
        <v>8</v>
      </c>
      <c r="T19">
        <v>72</v>
      </c>
      <c r="U19">
        <v>116.83999999999999</v>
      </c>
    </row>
    <row r="20" spans="6:21" x14ac:dyDescent="0.2">
      <c r="F20">
        <v>930.76923076923072</v>
      </c>
      <c r="G20">
        <v>4.3944491546724391</v>
      </c>
      <c r="H20">
        <v>21</v>
      </c>
      <c r="I20">
        <v>58.800000000000004</v>
      </c>
      <c r="J20">
        <v>605</v>
      </c>
      <c r="Q20">
        <v>545</v>
      </c>
      <c r="R20">
        <v>6.5916737320086582</v>
      </c>
      <c r="S20">
        <v>16.100000000000001</v>
      </c>
      <c r="T20">
        <v>24</v>
      </c>
      <c r="U20">
        <v>463.25</v>
      </c>
    </row>
    <row r="21" spans="6:21" x14ac:dyDescent="0.2">
      <c r="F21">
        <v>960</v>
      </c>
      <c r="G21">
        <v>7.6902860206767683</v>
      </c>
      <c r="H21">
        <v>27.5</v>
      </c>
      <c r="I21">
        <v>72</v>
      </c>
      <c r="J21">
        <v>334</v>
      </c>
      <c r="Q21">
        <v>800</v>
      </c>
      <c r="R21">
        <v>5.4930614433405491</v>
      </c>
      <c r="S21">
        <v>17</v>
      </c>
      <c r="T21">
        <v>18</v>
      </c>
      <c r="U21">
        <v>334.99999999999994</v>
      </c>
    </row>
    <row r="22" spans="6:21" x14ac:dyDescent="0.2">
      <c r="F22">
        <v>960</v>
      </c>
      <c r="G22">
        <v>7.6902860206767683</v>
      </c>
      <c r="H22">
        <v>24</v>
      </c>
      <c r="I22">
        <v>48</v>
      </c>
      <c r="J22">
        <v>380</v>
      </c>
      <c r="Q22">
        <v>800</v>
      </c>
      <c r="R22">
        <v>5.4930614433405491</v>
      </c>
      <c r="S22">
        <v>9</v>
      </c>
      <c r="T22">
        <v>18</v>
      </c>
      <c r="U22">
        <v>491</v>
      </c>
    </row>
    <row r="23" spans="6:21" x14ac:dyDescent="0.2">
      <c r="F23">
        <v>960</v>
      </c>
      <c r="G23">
        <v>7.6902860206767683</v>
      </c>
      <c r="H23">
        <v>27.3</v>
      </c>
      <c r="I23">
        <v>24</v>
      </c>
      <c r="J23">
        <v>412</v>
      </c>
      <c r="Q23">
        <v>800</v>
      </c>
      <c r="R23">
        <v>5.4930614433405491</v>
      </c>
      <c r="S23">
        <v>13</v>
      </c>
      <c r="T23">
        <v>18</v>
      </c>
      <c r="U23">
        <v>349</v>
      </c>
    </row>
    <row r="24" spans="6:21" x14ac:dyDescent="0.2">
      <c r="F24">
        <v>987.9</v>
      </c>
      <c r="G24">
        <v>5.4930614433405491</v>
      </c>
      <c r="H24">
        <v>23.5</v>
      </c>
      <c r="I24">
        <v>58.9</v>
      </c>
      <c r="J24">
        <v>493.95</v>
      </c>
      <c r="Q24">
        <v>800</v>
      </c>
      <c r="R24">
        <v>5.4930614433405491</v>
      </c>
      <c r="S24">
        <v>19</v>
      </c>
      <c r="T24">
        <v>18</v>
      </c>
      <c r="U24">
        <v>343</v>
      </c>
    </row>
    <row r="25" spans="6:21" x14ac:dyDescent="0.2">
      <c r="F25">
        <v>1114</v>
      </c>
      <c r="G25">
        <v>6.5916737320086582</v>
      </c>
      <c r="H25">
        <v>30</v>
      </c>
      <c r="I25">
        <v>1.5</v>
      </c>
      <c r="J25">
        <v>412.18</v>
      </c>
      <c r="Q25">
        <v>1032</v>
      </c>
      <c r="R25">
        <v>4.3944491546724391</v>
      </c>
      <c r="S25">
        <v>37.200000000000003</v>
      </c>
      <c r="T25">
        <v>332.87101248266299</v>
      </c>
      <c r="U25">
        <v>165.12000000000003</v>
      </c>
    </row>
    <row r="26" spans="6:21" x14ac:dyDescent="0.2">
      <c r="F26">
        <v>1618</v>
      </c>
      <c r="G26">
        <v>11.090354888959125</v>
      </c>
      <c r="H26">
        <v>36</v>
      </c>
      <c r="I26" t="s">
        <v>121</v>
      </c>
      <c r="J26">
        <v>631.02</v>
      </c>
      <c r="Q26">
        <v>1050</v>
      </c>
      <c r="R26">
        <v>6.5916737320086582</v>
      </c>
      <c r="S26">
        <v>30</v>
      </c>
      <c r="T26">
        <v>1.5</v>
      </c>
      <c r="U26">
        <v>189.00000000000006</v>
      </c>
    </row>
    <row r="27" spans="6:21" x14ac:dyDescent="0.2">
      <c r="F27">
        <v>1740</v>
      </c>
      <c r="G27">
        <v>5.4930614433405491</v>
      </c>
      <c r="H27">
        <v>30</v>
      </c>
      <c r="I27">
        <v>24</v>
      </c>
      <c r="J27">
        <v>480</v>
      </c>
      <c r="Q27">
        <v>1556</v>
      </c>
      <c r="R27">
        <v>11.090354888959125</v>
      </c>
      <c r="S27">
        <v>36</v>
      </c>
      <c r="T27" t="s">
        <v>121</v>
      </c>
      <c r="U27">
        <v>1058.08</v>
      </c>
    </row>
    <row r="28" spans="6:21" x14ac:dyDescent="0.2">
      <c r="F28">
        <v>1740</v>
      </c>
      <c r="G28">
        <v>5.4930614433405491</v>
      </c>
      <c r="H28">
        <v>40</v>
      </c>
      <c r="I28">
        <v>24</v>
      </c>
      <c r="J28">
        <v>370</v>
      </c>
      <c r="Q28">
        <v>1834</v>
      </c>
      <c r="R28">
        <v>11.090354888959125</v>
      </c>
      <c r="S28">
        <v>42.7</v>
      </c>
      <c r="T28">
        <v>256.13660618996795</v>
      </c>
      <c r="U28">
        <v>73.36000000000007</v>
      </c>
    </row>
    <row r="29" spans="6:21" x14ac:dyDescent="0.2">
      <c r="F29">
        <v>1823</v>
      </c>
      <c r="G29">
        <v>4.3944491546724391</v>
      </c>
      <c r="H29">
        <v>37.200000000000003</v>
      </c>
      <c r="I29">
        <v>332.87101248266299</v>
      </c>
      <c r="J29">
        <v>546.90000000000009</v>
      </c>
      <c r="Q29">
        <v>2351</v>
      </c>
      <c r="R29">
        <v>11.090354888959125</v>
      </c>
      <c r="S29">
        <v>41</v>
      </c>
      <c r="T29" t="s">
        <v>121</v>
      </c>
      <c r="U29">
        <v>681.79000000000008</v>
      </c>
    </row>
    <row r="30" spans="6:21" x14ac:dyDescent="0.2">
      <c r="F30">
        <v>3834</v>
      </c>
      <c r="G30">
        <v>11.090354888959125</v>
      </c>
      <c r="H30">
        <v>41</v>
      </c>
      <c r="I30" t="s">
        <v>121</v>
      </c>
      <c r="J30">
        <v>460.08</v>
      </c>
    </row>
    <row r="31" spans="6:21" x14ac:dyDescent="0.2">
      <c r="F31">
        <v>4139</v>
      </c>
      <c r="G31">
        <v>11.090354888959125</v>
      </c>
      <c r="H31">
        <v>31</v>
      </c>
      <c r="I31" t="s">
        <v>121</v>
      </c>
      <c r="J31">
        <v>331.11999999999983</v>
      </c>
    </row>
    <row r="32" spans="6:21" x14ac:dyDescent="0.2">
      <c r="F32">
        <v>6093</v>
      </c>
      <c r="G32">
        <v>11.090354888959125</v>
      </c>
      <c r="H32">
        <v>42.7</v>
      </c>
      <c r="I32">
        <v>256.13660618996795</v>
      </c>
      <c r="J32">
        <v>670.2299999999999</v>
      </c>
    </row>
  </sheetData>
  <sortState xmlns:xlrd2="http://schemas.microsoft.com/office/spreadsheetml/2017/richdata2" ref="F2:J35">
    <sortCondition ref="F1:F3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EDCE3-1AA9-45A4-8641-5D31629086BE}">
  <dimension ref="A2:AA3425"/>
  <sheetViews>
    <sheetView topLeftCell="G1" workbookViewId="0">
      <selection activeCell="P13" sqref="P13"/>
    </sheetView>
  </sheetViews>
  <sheetFormatPr defaultRowHeight="14.25" x14ac:dyDescent="0.2"/>
  <cols>
    <col min="9" max="9" width="1.25" customWidth="1"/>
    <col min="13" max="13" width="11.5" customWidth="1"/>
    <col min="20" max="20" width="1.25" customWidth="1"/>
    <col min="25" max="25" width="14" customWidth="1"/>
  </cols>
  <sheetData>
    <row r="2" spans="1:27" ht="71.25" x14ac:dyDescent="0.2">
      <c r="B2" t="s">
        <v>93</v>
      </c>
      <c r="C2" t="s">
        <v>94</v>
      </c>
      <c r="D2" t="s">
        <v>95</v>
      </c>
      <c r="E2" t="s">
        <v>96</v>
      </c>
      <c r="F2" t="s">
        <v>97</v>
      </c>
      <c r="G2" t="s">
        <v>98</v>
      </c>
      <c r="H2" t="s">
        <v>99</v>
      </c>
      <c r="J2" t="s">
        <v>100</v>
      </c>
      <c r="K2" t="s">
        <v>101</v>
      </c>
      <c r="L2" t="s">
        <v>102</v>
      </c>
      <c r="M2" t="s">
        <v>103</v>
      </c>
      <c r="N2" t="s">
        <v>104</v>
      </c>
      <c r="O2" t="s">
        <v>105</v>
      </c>
      <c r="P2" t="s">
        <v>106</v>
      </c>
      <c r="Q2" t="s">
        <v>107</v>
      </c>
      <c r="R2" t="s">
        <v>108</v>
      </c>
      <c r="S2" t="s">
        <v>109</v>
      </c>
      <c r="U2" s="4" t="s">
        <v>110</v>
      </c>
      <c r="V2" s="4" t="s">
        <v>111</v>
      </c>
      <c r="W2" s="4" t="s">
        <v>112</v>
      </c>
      <c r="X2" s="4" t="s">
        <v>113</v>
      </c>
      <c r="Y2" s="4" t="s">
        <v>114</v>
      </c>
      <c r="Z2" s="4" t="s">
        <v>115</v>
      </c>
      <c r="AA2" s="4" t="s">
        <v>120</v>
      </c>
    </row>
    <row r="3" spans="1:27" ht="15" x14ac:dyDescent="0.25">
      <c r="A3" s="30" t="s">
        <v>7</v>
      </c>
      <c r="B3" s="30"/>
      <c r="C3" t="s">
        <v>121</v>
      </c>
      <c r="D3" s="10">
        <f>20/1000</f>
        <v>0.02</v>
      </c>
      <c r="E3" s="3">
        <v>15</v>
      </c>
      <c r="F3" s="3">
        <v>110</v>
      </c>
      <c r="G3" s="3">
        <f>6.86*24</f>
        <v>164.64000000000001</v>
      </c>
      <c r="H3" s="7">
        <f>((K3*(D3/G3)*24)/1000)/D3</f>
        <v>8.7317784256559755E-2</v>
      </c>
      <c r="I3" s="1"/>
      <c r="J3" s="5">
        <v>382</v>
      </c>
      <c r="K3" s="5">
        <v>599</v>
      </c>
      <c r="L3" s="5">
        <f t="shared" ref="L3" si="0">J3*(1-M3/100)</f>
        <v>68.760000000000019</v>
      </c>
      <c r="M3">
        <v>82</v>
      </c>
      <c r="O3" t="s">
        <v>121</v>
      </c>
      <c r="P3" s="5">
        <f>K3*(1-Q3/100)</f>
        <v>129.99999999999994</v>
      </c>
      <c r="Q3" s="9">
        <f>((K3-130)/K3)*100</f>
        <v>78.29716193656094</v>
      </c>
      <c r="R3" s="9">
        <v>63</v>
      </c>
      <c r="S3" s="15">
        <f>((481-63)/483)*100</f>
        <v>86.542443064182194</v>
      </c>
      <c r="U3" s="4"/>
      <c r="V3" s="3" t="s">
        <v>121</v>
      </c>
      <c r="W3" s="7">
        <f>((0.045+0.16)/F3)/(D3/(G3/24))</f>
        <v>0.63922727272727276</v>
      </c>
      <c r="X3" s="3"/>
      <c r="Y3" s="6">
        <f>(((47+2.13))/F3)/((J3/1000)*(D3/(G3/24)))</f>
        <v>401.03736316039982</v>
      </c>
      <c r="AA3" t="s">
        <v>35</v>
      </c>
    </row>
    <row r="7" spans="1:27" x14ac:dyDescent="0.2">
      <c r="G7">
        <f>D3/G3</f>
        <v>1.2147716229348882E-4</v>
      </c>
      <c r="H7" t="s">
        <v>149</v>
      </c>
    </row>
    <row r="8" spans="1:27" x14ac:dyDescent="0.2">
      <c r="G8">
        <f>G7*24</f>
        <v>2.9154518950437317E-3</v>
      </c>
      <c r="K8" t="s">
        <v>153</v>
      </c>
    </row>
    <row r="10" spans="1:27" x14ac:dyDescent="0.2">
      <c r="D10">
        <f>0.04913/(205*10^-6)</f>
        <v>239.65853658536585</v>
      </c>
      <c r="J10" t="s">
        <v>154</v>
      </c>
      <c r="K10">
        <v>44.9</v>
      </c>
      <c r="L10" t="s">
        <v>155</v>
      </c>
      <c r="M10" t="s">
        <v>159</v>
      </c>
      <c r="N10">
        <f>J3*G8*F3</f>
        <v>122.50728862973762</v>
      </c>
      <c r="O10" t="s">
        <v>158</v>
      </c>
    </row>
    <row r="11" spans="1:27" x14ac:dyDescent="0.2">
      <c r="J11" t="s">
        <v>156</v>
      </c>
      <c r="K11">
        <v>36.700000000000003</v>
      </c>
      <c r="L11" t="s">
        <v>155</v>
      </c>
    </row>
    <row r="12" spans="1:27" x14ac:dyDescent="0.2">
      <c r="J12" t="s">
        <v>157</v>
      </c>
      <c r="K12">
        <v>18.399999999999999</v>
      </c>
      <c r="L12" t="s">
        <v>155</v>
      </c>
      <c r="M12" t="s">
        <v>154</v>
      </c>
      <c r="N12">
        <f>N10*(K10/100)</f>
        <v>55.005772594752187</v>
      </c>
      <c r="O12" t="s">
        <v>158</v>
      </c>
      <c r="R12">
        <v>40</v>
      </c>
      <c r="S12" t="s">
        <v>160</v>
      </c>
    </row>
    <row r="15" spans="1:27" x14ac:dyDescent="0.2">
      <c r="Q15" t="s">
        <v>151</v>
      </c>
    </row>
    <row r="16" spans="1:27" x14ac:dyDescent="0.2">
      <c r="Q16" t="s">
        <v>152</v>
      </c>
    </row>
    <row r="17" spans="15:26" x14ac:dyDescent="0.2">
      <c r="O17">
        <v>0</v>
      </c>
      <c r="P17">
        <v>0</v>
      </c>
      <c r="Q17">
        <v>0</v>
      </c>
      <c r="R17">
        <v>0</v>
      </c>
      <c r="S17">
        <f>Q17*40*1000</f>
        <v>0</v>
      </c>
      <c r="V17">
        <v>110</v>
      </c>
      <c r="W17">
        <v>30.489000000000001</v>
      </c>
      <c r="X17">
        <v>1.3917000000000001E-3</v>
      </c>
      <c r="Y17">
        <v>1.6E-2</v>
      </c>
      <c r="Z17">
        <f>X17*40*1000</f>
        <v>55.667999999999999</v>
      </c>
    </row>
    <row r="18" spans="15:26" x14ac:dyDescent="0.2">
      <c r="O18">
        <v>0</v>
      </c>
      <c r="P18">
        <v>33.200000000000003</v>
      </c>
      <c r="Q18">
        <v>1E-4</v>
      </c>
      <c r="R18">
        <v>0</v>
      </c>
      <c r="S18">
        <f t="shared" ref="S18:S81" si="1">Q18*40*1000</f>
        <v>4</v>
      </c>
      <c r="V18">
        <v>110</v>
      </c>
      <c r="W18">
        <v>30.173999999999999</v>
      </c>
      <c r="X18">
        <v>1.351E-3</v>
      </c>
      <c r="Y18">
        <v>1.7000000000000001E-2</v>
      </c>
      <c r="Z18">
        <f>X18*40*1000</f>
        <v>54.04</v>
      </c>
    </row>
    <row r="19" spans="15:26" x14ac:dyDescent="0.2">
      <c r="O19">
        <v>2.2008000000000001</v>
      </c>
      <c r="P19">
        <v>33.979999999999997</v>
      </c>
      <c r="Q19">
        <v>1.5024E-4</v>
      </c>
      <c r="R19">
        <v>0</v>
      </c>
      <c r="S19">
        <f t="shared" si="1"/>
        <v>6.0096000000000007</v>
      </c>
    </row>
    <row r="20" spans="15:26" x14ac:dyDescent="0.2">
      <c r="O20">
        <v>4.4015000000000004</v>
      </c>
      <c r="P20">
        <v>34.335999999999999</v>
      </c>
      <c r="Q20">
        <v>2.0048E-4</v>
      </c>
      <c r="R20">
        <v>0</v>
      </c>
      <c r="S20">
        <f t="shared" si="1"/>
        <v>8.0192000000000014</v>
      </c>
    </row>
    <row r="21" spans="15:26" x14ac:dyDescent="0.2">
      <c r="O21">
        <v>6.6022999999999996</v>
      </c>
      <c r="P21">
        <v>34.54</v>
      </c>
      <c r="Q21">
        <v>2.5071000000000002E-4</v>
      </c>
      <c r="R21">
        <v>0</v>
      </c>
      <c r="S21">
        <f t="shared" si="1"/>
        <v>10.0284</v>
      </c>
    </row>
    <row r="22" spans="15:26" x14ac:dyDescent="0.2">
      <c r="O22">
        <v>8.8031000000000006</v>
      </c>
      <c r="P22">
        <v>34.695999999999998</v>
      </c>
      <c r="Q22">
        <v>3.0095000000000002E-4</v>
      </c>
      <c r="R22">
        <v>0</v>
      </c>
      <c r="S22">
        <f t="shared" si="1"/>
        <v>12.038</v>
      </c>
    </row>
    <row r="23" spans="15:26" x14ac:dyDescent="0.2">
      <c r="O23">
        <v>11.553000000000001</v>
      </c>
      <c r="P23">
        <v>34.825000000000003</v>
      </c>
      <c r="Q23">
        <v>3.6372999999999999E-4</v>
      </c>
      <c r="R23">
        <v>0</v>
      </c>
      <c r="S23">
        <f t="shared" si="1"/>
        <v>14.549200000000001</v>
      </c>
    </row>
    <row r="24" spans="15:26" x14ac:dyDescent="0.2">
      <c r="O24">
        <v>14.303000000000001</v>
      </c>
      <c r="P24">
        <v>34.914999999999999</v>
      </c>
      <c r="Q24">
        <v>4.2650000000000001E-4</v>
      </c>
      <c r="R24">
        <v>0</v>
      </c>
      <c r="S24">
        <f t="shared" si="1"/>
        <v>17.059999999999999</v>
      </c>
    </row>
    <row r="25" spans="15:26" x14ac:dyDescent="0.2">
      <c r="O25">
        <v>17.053000000000001</v>
      </c>
      <c r="P25">
        <v>34.981999999999999</v>
      </c>
      <c r="Q25">
        <v>4.8928000000000003E-4</v>
      </c>
      <c r="R25">
        <v>0</v>
      </c>
      <c r="S25">
        <f t="shared" si="1"/>
        <v>19.571200000000001</v>
      </c>
    </row>
    <row r="26" spans="15:26" x14ac:dyDescent="0.2">
      <c r="O26">
        <v>19.803000000000001</v>
      </c>
      <c r="P26">
        <v>35.033999999999999</v>
      </c>
      <c r="Q26">
        <v>5.5205E-4</v>
      </c>
      <c r="R26">
        <v>0</v>
      </c>
      <c r="S26">
        <f t="shared" si="1"/>
        <v>22.082000000000001</v>
      </c>
    </row>
    <row r="27" spans="15:26" x14ac:dyDescent="0.2">
      <c r="O27">
        <v>22.553000000000001</v>
      </c>
      <c r="P27">
        <v>35.076000000000001</v>
      </c>
      <c r="Q27">
        <v>6.1483000000000002E-4</v>
      </c>
      <c r="R27">
        <v>0</v>
      </c>
      <c r="S27">
        <f t="shared" si="1"/>
        <v>24.593200000000003</v>
      </c>
    </row>
    <row r="28" spans="15:26" x14ac:dyDescent="0.2">
      <c r="O28">
        <v>25.303000000000001</v>
      </c>
      <c r="P28">
        <v>35.109000000000002</v>
      </c>
      <c r="Q28">
        <v>6.7759999999999999E-4</v>
      </c>
      <c r="R28">
        <v>0</v>
      </c>
      <c r="S28">
        <f t="shared" si="1"/>
        <v>27.103999999999999</v>
      </c>
    </row>
    <row r="29" spans="15:26" x14ac:dyDescent="0.2">
      <c r="O29">
        <v>28.053000000000001</v>
      </c>
      <c r="P29">
        <v>35.137</v>
      </c>
      <c r="Q29">
        <v>7.4038000000000001E-4</v>
      </c>
      <c r="R29">
        <v>0</v>
      </c>
      <c r="S29">
        <f t="shared" si="1"/>
        <v>29.615200000000002</v>
      </c>
    </row>
    <row r="30" spans="15:26" x14ac:dyDescent="0.2">
      <c r="O30">
        <v>30.803000000000001</v>
      </c>
      <c r="P30">
        <v>35.161000000000001</v>
      </c>
      <c r="Q30">
        <v>8.0314999999999998E-4</v>
      </c>
      <c r="R30">
        <v>0</v>
      </c>
      <c r="S30">
        <f t="shared" si="1"/>
        <v>32.126000000000005</v>
      </c>
    </row>
    <row r="31" spans="15:26" x14ac:dyDescent="0.2">
      <c r="O31">
        <v>33.552999999999997</v>
      </c>
      <c r="P31">
        <v>35.180999999999997</v>
      </c>
      <c r="Q31">
        <v>8.6593E-4</v>
      </c>
      <c r="R31">
        <v>0</v>
      </c>
      <c r="S31">
        <f t="shared" si="1"/>
        <v>34.6372</v>
      </c>
    </row>
    <row r="32" spans="15:26" x14ac:dyDescent="0.2">
      <c r="O32">
        <v>36.302999999999997</v>
      </c>
      <c r="P32">
        <v>35.198999999999998</v>
      </c>
      <c r="Q32">
        <v>9.2869999999999997E-4</v>
      </c>
      <c r="R32">
        <v>0</v>
      </c>
      <c r="S32">
        <f t="shared" si="1"/>
        <v>37.148000000000003</v>
      </c>
    </row>
    <row r="33" spans="15:19" x14ac:dyDescent="0.2">
      <c r="O33">
        <v>39.052999999999997</v>
      </c>
      <c r="P33">
        <v>35.213999999999999</v>
      </c>
      <c r="Q33">
        <v>9.914800000000001E-4</v>
      </c>
      <c r="R33">
        <v>0</v>
      </c>
      <c r="S33">
        <f t="shared" si="1"/>
        <v>39.659200000000006</v>
      </c>
    </row>
    <row r="34" spans="15:19" x14ac:dyDescent="0.2">
      <c r="O34">
        <v>41.802999999999997</v>
      </c>
      <c r="P34">
        <v>35.228000000000002</v>
      </c>
      <c r="Q34">
        <v>1.0543E-3</v>
      </c>
      <c r="R34">
        <v>0</v>
      </c>
      <c r="S34">
        <f t="shared" si="1"/>
        <v>42.172000000000004</v>
      </c>
    </row>
    <row r="35" spans="15:19" x14ac:dyDescent="0.2">
      <c r="O35">
        <v>44.552999999999997</v>
      </c>
      <c r="P35">
        <v>35.238999999999997</v>
      </c>
      <c r="Q35">
        <v>1.1169999999999999E-3</v>
      </c>
      <c r="R35">
        <v>0</v>
      </c>
      <c r="S35">
        <f t="shared" si="1"/>
        <v>44.68</v>
      </c>
    </row>
    <row r="36" spans="15:19" x14ac:dyDescent="0.2">
      <c r="O36">
        <v>47.302999999999997</v>
      </c>
      <c r="P36">
        <v>35.25</v>
      </c>
      <c r="Q36">
        <v>1.1797999999999999E-3</v>
      </c>
      <c r="R36">
        <v>0</v>
      </c>
      <c r="S36">
        <f t="shared" si="1"/>
        <v>47.192</v>
      </c>
    </row>
    <row r="37" spans="15:19" x14ac:dyDescent="0.2">
      <c r="O37">
        <v>50.052999999999997</v>
      </c>
      <c r="P37">
        <v>35.26</v>
      </c>
      <c r="Q37">
        <v>1.2426E-3</v>
      </c>
      <c r="R37">
        <v>0</v>
      </c>
      <c r="S37">
        <f t="shared" si="1"/>
        <v>49.704000000000001</v>
      </c>
    </row>
    <row r="38" spans="15:19" x14ac:dyDescent="0.2">
      <c r="O38">
        <v>52.802999999999997</v>
      </c>
      <c r="P38">
        <v>35.268000000000001</v>
      </c>
      <c r="Q38">
        <v>1.3054E-3</v>
      </c>
      <c r="R38">
        <v>0</v>
      </c>
      <c r="S38">
        <f t="shared" si="1"/>
        <v>52.216000000000001</v>
      </c>
    </row>
    <row r="39" spans="15:19" x14ac:dyDescent="0.2">
      <c r="O39">
        <v>55.552999999999997</v>
      </c>
      <c r="P39">
        <v>35.276000000000003</v>
      </c>
      <c r="Q39">
        <v>1.3680999999999999E-3</v>
      </c>
      <c r="R39">
        <v>0</v>
      </c>
      <c r="S39">
        <f t="shared" si="1"/>
        <v>54.723999999999997</v>
      </c>
    </row>
    <row r="40" spans="15:19" x14ac:dyDescent="0.2">
      <c r="O40">
        <v>58.302999999999997</v>
      </c>
      <c r="P40">
        <v>35.283000000000001</v>
      </c>
      <c r="Q40">
        <v>1.4308999999999999E-3</v>
      </c>
      <c r="R40">
        <v>0</v>
      </c>
      <c r="S40">
        <f t="shared" si="1"/>
        <v>57.235999999999997</v>
      </c>
    </row>
    <row r="41" spans="15:19" x14ac:dyDescent="0.2">
      <c r="O41">
        <v>61.052999999999997</v>
      </c>
      <c r="P41">
        <v>35.29</v>
      </c>
      <c r="Q41">
        <v>1.4936999999999999E-3</v>
      </c>
      <c r="R41">
        <v>0</v>
      </c>
      <c r="S41">
        <f t="shared" si="1"/>
        <v>59.747999999999998</v>
      </c>
    </row>
    <row r="42" spans="15:19" x14ac:dyDescent="0.2">
      <c r="O42">
        <v>63.802999999999997</v>
      </c>
      <c r="P42">
        <v>35.295999999999999</v>
      </c>
      <c r="Q42">
        <v>1.5564999999999999E-3</v>
      </c>
      <c r="R42">
        <v>0</v>
      </c>
      <c r="S42">
        <f t="shared" si="1"/>
        <v>62.26</v>
      </c>
    </row>
    <row r="43" spans="15:19" x14ac:dyDescent="0.2">
      <c r="O43">
        <v>66.552999999999997</v>
      </c>
      <c r="P43">
        <v>35.302</v>
      </c>
      <c r="Q43">
        <v>1.6191999999999999E-3</v>
      </c>
      <c r="R43">
        <v>0</v>
      </c>
      <c r="S43">
        <f t="shared" si="1"/>
        <v>64.767999999999986</v>
      </c>
    </row>
    <row r="44" spans="15:19" x14ac:dyDescent="0.2">
      <c r="O44">
        <v>69.302999999999997</v>
      </c>
      <c r="P44">
        <v>35.307000000000002</v>
      </c>
      <c r="Q44">
        <v>1.6819999999999999E-3</v>
      </c>
      <c r="R44">
        <v>0</v>
      </c>
      <c r="S44">
        <f t="shared" si="1"/>
        <v>67.279999999999987</v>
      </c>
    </row>
    <row r="45" spans="15:19" x14ac:dyDescent="0.2">
      <c r="O45">
        <v>72.052999999999997</v>
      </c>
      <c r="P45">
        <v>35.311999999999998</v>
      </c>
      <c r="Q45">
        <v>1.7447999999999999E-3</v>
      </c>
      <c r="R45">
        <v>0</v>
      </c>
      <c r="S45">
        <f t="shared" si="1"/>
        <v>69.791999999999987</v>
      </c>
    </row>
    <row r="46" spans="15:19" x14ac:dyDescent="0.2">
      <c r="O46">
        <v>74.802999999999997</v>
      </c>
      <c r="P46">
        <v>35.316000000000003</v>
      </c>
      <c r="Q46">
        <v>1.8075999999999999E-3</v>
      </c>
      <c r="R46">
        <v>0</v>
      </c>
      <c r="S46">
        <f t="shared" si="1"/>
        <v>72.303999999999988</v>
      </c>
    </row>
    <row r="47" spans="15:19" x14ac:dyDescent="0.2">
      <c r="O47">
        <v>77.552999999999997</v>
      </c>
      <c r="P47">
        <v>35.32</v>
      </c>
      <c r="Q47">
        <v>1.8703000000000001E-3</v>
      </c>
      <c r="R47">
        <v>0</v>
      </c>
      <c r="S47">
        <f t="shared" si="1"/>
        <v>74.811999999999998</v>
      </c>
    </row>
    <row r="48" spans="15:19" x14ac:dyDescent="0.2">
      <c r="O48">
        <v>80.302999999999997</v>
      </c>
      <c r="P48">
        <v>35.323999999999998</v>
      </c>
      <c r="Q48">
        <v>1.9331000000000001E-3</v>
      </c>
      <c r="R48">
        <v>0</v>
      </c>
      <c r="S48">
        <f t="shared" si="1"/>
        <v>77.323999999999998</v>
      </c>
    </row>
    <row r="49" spans="15:19" x14ac:dyDescent="0.2">
      <c r="O49">
        <v>83.052999999999997</v>
      </c>
      <c r="P49">
        <v>35.328000000000003</v>
      </c>
      <c r="Q49">
        <v>1.9959000000000001E-3</v>
      </c>
      <c r="R49">
        <v>0</v>
      </c>
      <c r="S49">
        <f t="shared" si="1"/>
        <v>79.835999999999999</v>
      </c>
    </row>
    <row r="50" spans="15:19" x14ac:dyDescent="0.2">
      <c r="O50">
        <v>85.802999999999997</v>
      </c>
      <c r="P50">
        <v>35.331000000000003</v>
      </c>
      <c r="Q50">
        <v>2.0587000000000001E-3</v>
      </c>
      <c r="R50">
        <v>0</v>
      </c>
      <c r="S50">
        <f t="shared" si="1"/>
        <v>82.347999999999999</v>
      </c>
    </row>
    <row r="51" spans="15:19" x14ac:dyDescent="0.2">
      <c r="O51">
        <v>88.552999999999997</v>
      </c>
      <c r="P51">
        <v>35.334000000000003</v>
      </c>
      <c r="Q51">
        <v>2.1213999999999998E-3</v>
      </c>
      <c r="R51">
        <v>0</v>
      </c>
      <c r="S51">
        <f t="shared" si="1"/>
        <v>84.85599999999998</v>
      </c>
    </row>
    <row r="52" spans="15:19" x14ac:dyDescent="0.2">
      <c r="O52">
        <v>91.302999999999997</v>
      </c>
      <c r="P52">
        <v>35.337000000000003</v>
      </c>
      <c r="Q52">
        <v>2.1841999999999999E-3</v>
      </c>
      <c r="R52">
        <v>0</v>
      </c>
      <c r="S52">
        <f t="shared" si="1"/>
        <v>87.367999999999995</v>
      </c>
    </row>
    <row r="53" spans="15:19" x14ac:dyDescent="0.2">
      <c r="O53">
        <v>94.052999999999997</v>
      </c>
      <c r="P53">
        <v>35.340000000000003</v>
      </c>
      <c r="Q53">
        <v>2.2469999999999999E-3</v>
      </c>
      <c r="R53">
        <v>0</v>
      </c>
      <c r="S53">
        <f t="shared" si="1"/>
        <v>89.879999999999981</v>
      </c>
    </row>
    <row r="54" spans="15:19" x14ac:dyDescent="0.2">
      <c r="O54">
        <v>96.802999999999997</v>
      </c>
      <c r="P54">
        <v>35.343000000000004</v>
      </c>
      <c r="Q54">
        <v>2.3097999999999999E-3</v>
      </c>
      <c r="R54">
        <v>0</v>
      </c>
      <c r="S54">
        <f t="shared" si="1"/>
        <v>92.391999999999996</v>
      </c>
    </row>
    <row r="55" spans="15:19" x14ac:dyDescent="0.2">
      <c r="O55">
        <v>99.552999999999997</v>
      </c>
      <c r="P55">
        <v>35.345999999999997</v>
      </c>
      <c r="Q55">
        <v>2.3725E-3</v>
      </c>
      <c r="R55">
        <v>0</v>
      </c>
      <c r="S55">
        <f t="shared" si="1"/>
        <v>94.899999999999991</v>
      </c>
    </row>
    <row r="56" spans="15:19" x14ac:dyDescent="0.2">
      <c r="O56">
        <v>102.3</v>
      </c>
      <c r="P56">
        <v>35.347999999999999</v>
      </c>
      <c r="Q56">
        <v>2.4353000000000001E-3</v>
      </c>
      <c r="R56">
        <v>0</v>
      </c>
      <c r="S56">
        <f t="shared" si="1"/>
        <v>97.411999999999992</v>
      </c>
    </row>
    <row r="57" spans="15:19" x14ac:dyDescent="0.2">
      <c r="O57">
        <v>105.05</v>
      </c>
      <c r="P57">
        <v>35.35</v>
      </c>
      <c r="Q57">
        <v>2.4981000000000001E-3</v>
      </c>
      <c r="R57">
        <v>0</v>
      </c>
      <c r="S57">
        <f t="shared" si="1"/>
        <v>99.923999999999992</v>
      </c>
    </row>
    <row r="58" spans="15:19" x14ac:dyDescent="0.2">
      <c r="O58">
        <v>107.8</v>
      </c>
      <c r="P58">
        <v>35.353000000000002</v>
      </c>
      <c r="Q58">
        <v>2.5609000000000001E-3</v>
      </c>
      <c r="R58">
        <v>0</v>
      </c>
      <c r="S58">
        <f t="shared" si="1"/>
        <v>102.43599999999999</v>
      </c>
    </row>
    <row r="59" spans="15:19" x14ac:dyDescent="0.2">
      <c r="O59">
        <v>108.35</v>
      </c>
      <c r="P59">
        <v>35.353000000000002</v>
      </c>
      <c r="Q59">
        <v>2.5734E-3</v>
      </c>
      <c r="R59">
        <v>0</v>
      </c>
      <c r="S59">
        <f t="shared" si="1"/>
        <v>102.93599999999999</v>
      </c>
    </row>
    <row r="60" spans="15:19" x14ac:dyDescent="0.2">
      <c r="O60">
        <v>108.9</v>
      </c>
      <c r="P60">
        <v>35.353000000000002</v>
      </c>
      <c r="Q60">
        <v>2.5858999999999999E-3</v>
      </c>
      <c r="R60">
        <v>0</v>
      </c>
      <c r="S60">
        <f t="shared" si="1"/>
        <v>103.43600000000001</v>
      </c>
    </row>
    <row r="61" spans="15:19" x14ac:dyDescent="0.2">
      <c r="O61">
        <v>109.45</v>
      </c>
      <c r="P61">
        <v>35.353999999999999</v>
      </c>
      <c r="Q61">
        <v>2.5985000000000001E-3</v>
      </c>
      <c r="R61">
        <v>0</v>
      </c>
      <c r="S61">
        <f t="shared" si="1"/>
        <v>103.94</v>
      </c>
    </row>
    <row r="62" spans="15:19" x14ac:dyDescent="0.2">
      <c r="O62">
        <v>110</v>
      </c>
      <c r="P62">
        <v>35.353999999999999</v>
      </c>
      <c r="Q62">
        <v>2.611E-3</v>
      </c>
      <c r="R62">
        <v>0</v>
      </c>
      <c r="S62">
        <f t="shared" si="1"/>
        <v>104.44000000000001</v>
      </c>
    </row>
    <row r="63" spans="15:19" x14ac:dyDescent="0.2">
      <c r="O63">
        <v>0</v>
      </c>
      <c r="P63">
        <v>33.200000000000003</v>
      </c>
      <c r="Q63">
        <v>1E-4</v>
      </c>
      <c r="R63">
        <v>1E-3</v>
      </c>
      <c r="S63">
        <f t="shared" si="1"/>
        <v>4</v>
      </c>
    </row>
    <row r="64" spans="15:19" x14ac:dyDescent="0.2">
      <c r="O64">
        <v>2.2086000000000001</v>
      </c>
      <c r="P64">
        <v>33.972000000000001</v>
      </c>
      <c r="Q64">
        <v>1.5019E-4</v>
      </c>
      <c r="R64">
        <v>1E-3</v>
      </c>
      <c r="S64">
        <f t="shared" si="1"/>
        <v>6.0076000000000001</v>
      </c>
    </row>
    <row r="65" spans="15:19" x14ac:dyDescent="0.2">
      <c r="O65">
        <v>4.4172000000000002</v>
      </c>
      <c r="P65">
        <v>34.32</v>
      </c>
      <c r="Q65">
        <v>2.0028E-4</v>
      </c>
      <c r="R65">
        <v>1E-3</v>
      </c>
      <c r="S65">
        <f t="shared" si="1"/>
        <v>8.0111999999999988</v>
      </c>
    </row>
    <row r="66" spans="15:19" x14ac:dyDescent="0.2">
      <c r="O66">
        <v>6.6258999999999997</v>
      </c>
      <c r="P66">
        <v>34.515999999999998</v>
      </c>
      <c r="Q66">
        <v>2.5028000000000002E-4</v>
      </c>
      <c r="R66">
        <v>1E-3</v>
      </c>
      <c r="S66">
        <f t="shared" si="1"/>
        <v>10.011200000000001</v>
      </c>
    </row>
    <row r="67" spans="15:19" x14ac:dyDescent="0.2">
      <c r="O67">
        <v>8.8345000000000002</v>
      </c>
      <c r="P67">
        <v>34.664999999999999</v>
      </c>
      <c r="Q67">
        <v>3.0017999999999999E-4</v>
      </c>
      <c r="R67">
        <v>1E-3</v>
      </c>
      <c r="S67">
        <f t="shared" si="1"/>
        <v>12.007199999999999</v>
      </c>
    </row>
    <row r="68" spans="15:19" x14ac:dyDescent="0.2">
      <c r="O68">
        <v>11.584</v>
      </c>
      <c r="P68">
        <v>34.786999999999999</v>
      </c>
      <c r="Q68">
        <v>3.6218999999999997E-4</v>
      </c>
      <c r="R68">
        <v>1E-3</v>
      </c>
      <c r="S68">
        <f t="shared" si="1"/>
        <v>14.4876</v>
      </c>
    </row>
    <row r="69" spans="15:19" x14ac:dyDescent="0.2">
      <c r="O69">
        <v>14.334</v>
      </c>
      <c r="P69">
        <v>34.869999999999997</v>
      </c>
      <c r="Q69">
        <v>4.2403999999999999E-4</v>
      </c>
      <c r="R69">
        <v>1E-3</v>
      </c>
      <c r="S69">
        <f t="shared" si="1"/>
        <v>16.961600000000001</v>
      </c>
    </row>
    <row r="70" spans="15:19" x14ac:dyDescent="0.2">
      <c r="O70">
        <v>17.084</v>
      </c>
      <c r="P70">
        <v>34.93</v>
      </c>
      <c r="Q70">
        <v>4.8575000000000002E-4</v>
      </c>
      <c r="R70">
        <v>1E-3</v>
      </c>
      <c r="S70">
        <f t="shared" si="1"/>
        <v>19.43</v>
      </c>
    </row>
    <row r="71" spans="15:19" x14ac:dyDescent="0.2">
      <c r="O71">
        <v>19.834</v>
      </c>
      <c r="P71">
        <v>34.975000000000001</v>
      </c>
      <c r="Q71">
        <v>5.4730999999999996E-4</v>
      </c>
      <c r="R71">
        <v>1E-3</v>
      </c>
      <c r="S71">
        <f t="shared" si="1"/>
        <v>21.892399999999999</v>
      </c>
    </row>
    <row r="72" spans="15:19" x14ac:dyDescent="0.2">
      <c r="O72">
        <v>22.584</v>
      </c>
      <c r="P72">
        <v>35.01</v>
      </c>
      <c r="Q72">
        <v>6.0871999999999999E-4</v>
      </c>
      <c r="R72">
        <v>1E-3</v>
      </c>
      <c r="S72">
        <f t="shared" si="1"/>
        <v>24.348800000000001</v>
      </c>
    </row>
    <row r="73" spans="15:19" x14ac:dyDescent="0.2">
      <c r="O73">
        <v>25.334</v>
      </c>
      <c r="P73">
        <v>35.036999999999999</v>
      </c>
      <c r="Q73">
        <v>6.6998999999999997E-4</v>
      </c>
      <c r="R73">
        <v>1E-3</v>
      </c>
      <c r="S73">
        <f t="shared" si="1"/>
        <v>26.799599999999998</v>
      </c>
    </row>
    <row r="74" spans="15:19" x14ac:dyDescent="0.2">
      <c r="O74">
        <v>28.084</v>
      </c>
      <c r="P74">
        <v>35.058</v>
      </c>
      <c r="Q74">
        <v>7.3112000000000003E-4</v>
      </c>
      <c r="R74">
        <v>1E-3</v>
      </c>
      <c r="S74">
        <f t="shared" si="1"/>
        <v>29.244800000000001</v>
      </c>
    </row>
    <row r="75" spans="15:19" x14ac:dyDescent="0.2">
      <c r="O75">
        <v>30.834</v>
      </c>
      <c r="P75">
        <v>35.075000000000003</v>
      </c>
      <c r="Q75">
        <v>7.9210000000000001E-4</v>
      </c>
      <c r="R75">
        <v>1E-3</v>
      </c>
      <c r="S75">
        <f t="shared" si="1"/>
        <v>31.684000000000005</v>
      </c>
    </row>
    <row r="76" spans="15:19" x14ac:dyDescent="0.2">
      <c r="O76">
        <v>33.584000000000003</v>
      </c>
      <c r="P76">
        <v>35.088999999999999</v>
      </c>
      <c r="Q76">
        <v>8.5293000000000001E-4</v>
      </c>
      <c r="R76">
        <v>1E-3</v>
      </c>
      <c r="S76">
        <f t="shared" si="1"/>
        <v>34.117199999999997</v>
      </c>
    </row>
    <row r="77" spans="15:19" x14ac:dyDescent="0.2">
      <c r="O77">
        <v>36.334000000000003</v>
      </c>
      <c r="P77">
        <v>35.1</v>
      </c>
      <c r="Q77">
        <v>9.1361999999999997E-4</v>
      </c>
      <c r="R77">
        <v>1E-3</v>
      </c>
      <c r="S77">
        <f t="shared" si="1"/>
        <v>36.544800000000002</v>
      </c>
    </row>
    <row r="78" spans="15:19" x14ac:dyDescent="0.2">
      <c r="O78">
        <v>39.084000000000003</v>
      </c>
      <c r="P78">
        <v>35.107999999999997</v>
      </c>
      <c r="Q78">
        <v>9.7417000000000001E-4</v>
      </c>
      <c r="R78">
        <v>1E-3</v>
      </c>
      <c r="S78">
        <f t="shared" si="1"/>
        <v>38.966800000000006</v>
      </c>
    </row>
    <row r="79" spans="15:19" x14ac:dyDescent="0.2">
      <c r="O79">
        <v>41.834000000000003</v>
      </c>
      <c r="P79">
        <v>35.115000000000002</v>
      </c>
      <c r="Q79">
        <v>1.0346000000000001E-3</v>
      </c>
      <c r="R79">
        <v>1E-3</v>
      </c>
      <c r="S79">
        <f t="shared" si="1"/>
        <v>41.384000000000007</v>
      </c>
    </row>
    <row r="80" spans="15:19" x14ac:dyDescent="0.2">
      <c r="O80">
        <v>44.584000000000003</v>
      </c>
      <c r="P80">
        <v>35.121000000000002</v>
      </c>
      <c r="Q80">
        <v>1.0947999999999999E-3</v>
      </c>
      <c r="R80">
        <v>1E-3</v>
      </c>
      <c r="S80">
        <f t="shared" si="1"/>
        <v>43.791999999999994</v>
      </c>
    </row>
    <row r="81" spans="15:19" x14ac:dyDescent="0.2">
      <c r="O81">
        <v>47.334000000000003</v>
      </c>
      <c r="P81">
        <v>35.125</v>
      </c>
      <c r="Q81">
        <v>1.155E-3</v>
      </c>
      <c r="R81">
        <v>1E-3</v>
      </c>
      <c r="S81">
        <f t="shared" si="1"/>
        <v>46.199999999999996</v>
      </c>
    </row>
    <row r="82" spans="15:19" x14ac:dyDescent="0.2">
      <c r="O82">
        <v>50.084000000000003</v>
      </c>
      <c r="P82">
        <v>35.128</v>
      </c>
      <c r="Q82">
        <v>1.2149000000000001E-3</v>
      </c>
      <c r="R82">
        <v>1E-3</v>
      </c>
      <c r="S82">
        <f t="shared" ref="S82:S145" si="2">Q82*40*1000</f>
        <v>48.596000000000004</v>
      </c>
    </row>
    <row r="83" spans="15:19" x14ac:dyDescent="0.2">
      <c r="O83">
        <v>52.834000000000003</v>
      </c>
      <c r="P83">
        <v>35.130000000000003</v>
      </c>
      <c r="Q83">
        <v>1.2748E-3</v>
      </c>
      <c r="R83">
        <v>1E-3</v>
      </c>
      <c r="S83">
        <f t="shared" si="2"/>
        <v>50.991999999999997</v>
      </c>
    </row>
    <row r="84" spans="15:19" x14ac:dyDescent="0.2">
      <c r="O84">
        <v>55.584000000000003</v>
      </c>
      <c r="P84">
        <v>35.131</v>
      </c>
      <c r="Q84">
        <v>1.3345E-3</v>
      </c>
      <c r="R84">
        <v>1E-3</v>
      </c>
      <c r="S84">
        <f t="shared" si="2"/>
        <v>53.379999999999995</v>
      </c>
    </row>
    <row r="85" spans="15:19" x14ac:dyDescent="0.2">
      <c r="O85">
        <v>58.334000000000003</v>
      </c>
      <c r="P85">
        <v>35.131999999999998</v>
      </c>
      <c r="Q85">
        <v>1.3940000000000001E-3</v>
      </c>
      <c r="R85">
        <v>1E-3</v>
      </c>
      <c r="S85">
        <f t="shared" si="2"/>
        <v>55.760000000000005</v>
      </c>
    </row>
    <row r="86" spans="15:19" x14ac:dyDescent="0.2">
      <c r="O86">
        <v>61.084000000000003</v>
      </c>
      <c r="P86">
        <v>35.131999999999998</v>
      </c>
      <c r="Q86">
        <v>1.4534000000000001E-3</v>
      </c>
      <c r="R86">
        <v>1E-3</v>
      </c>
      <c r="S86">
        <f t="shared" si="2"/>
        <v>58.13600000000001</v>
      </c>
    </row>
    <row r="87" spans="15:19" x14ac:dyDescent="0.2">
      <c r="O87">
        <v>63.834000000000003</v>
      </c>
      <c r="P87">
        <v>35.131</v>
      </c>
      <c r="Q87">
        <v>1.5127000000000001E-3</v>
      </c>
      <c r="R87">
        <v>1E-3</v>
      </c>
      <c r="S87">
        <f t="shared" si="2"/>
        <v>60.50800000000001</v>
      </c>
    </row>
    <row r="88" spans="15:19" x14ac:dyDescent="0.2">
      <c r="O88">
        <v>66.584000000000003</v>
      </c>
      <c r="P88">
        <v>35.130000000000003</v>
      </c>
      <c r="Q88">
        <v>1.5717999999999999E-3</v>
      </c>
      <c r="R88">
        <v>1E-3</v>
      </c>
      <c r="S88">
        <f t="shared" si="2"/>
        <v>62.872</v>
      </c>
    </row>
    <row r="89" spans="15:19" x14ac:dyDescent="0.2">
      <c r="O89">
        <v>69.334000000000003</v>
      </c>
      <c r="P89">
        <v>35.128999999999998</v>
      </c>
      <c r="Q89">
        <v>1.6308E-3</v>
      </c>
      <c r="R89">
        <v>1E-3</v>
      </c>
      <c r="S89">
        <f t="shared" si="2"/>
        <v>65.231999999999999</v>
      </c>
    </row>
    <row r="90" spans="15:19" x14ac:dyDescent="0.2">
      <c r="O90">
        <v>72.084000000000003</v>
      </c>
      <c r="P90">
        <v>35.127000000000002</v>
      </c>
      <c r="Q90">
        <v>1.6896999999999999E-3</v>
      </c>
      <c r="R90">
        <v>1E-3</v>
      </c>
      <c r="S90">
        <f t="shared" si="2"/>
        <v>67.587999999999994</v>
      </c>
    </row>
    <row r="91" spans="15:19" x14ac:dyDescent="0.2">
      <c r="O91">
        <v>74.834000000000003</v>
      </c>
      <c r="P91">
        <v>35.125</v>
      </c>
      <c r="Q91">
        <v>1.7484E-3</v>
      </c>
      <c r="R91">
        <v>1E-3</v>
      </c>
      <c r="S91">
        <f t="shared" si="2"/>
        <v>69.935999999999993</v>
      </c>
    </row>
    <row r="92" spans="15:19" x14ac:dyDescent="0.2">
      <c r="O92">
        <v>77.584000000000003</v>
      </c>
      <c r="P92">
        <v>35.122</v>
      </c>
      <c r="Q92">
        <v>1.807E-3</v>
      </c>
      <c r="R92">
        <v>1E-3</v>
      </c>
      <c r="S92">
        <f t="shared" si="2"/>
        <v>72.28</v>
      </c>
    </row>
    <row r="93" spans="15:19" x14ac:dyDescent="0.2">
      <c r="O93">
        <v>80.334000000000003</v>
      </c>
      <c r="P93">
        <v>35.119</v>
      </c>
      <c r="Q93">
        <v>1.8653999999999999E-3</v>
      </c>
      <c r="R93">
        <v>1E-3</v>
      </c>
      <c r="S93">
        <f t="shared" si="2"/>
        <v>74.616</v>
      </c>
    </row>
    <row r="94" spans="15:19" x14ac:dyDescent="0.2">
      <c r="O94">
        <v>83.084000000000003</v>
      </c>
      <c r="P94">
        <v>35.116</v>
      </c>
      <c r="Q94">
        <v>1.9237E-3</v>
      </c>
      <c r="R94">
        <v>1E-3</v>
      </c>
      <c r="S94">
        <f t="shared" si="2"/>
        <v>76.948000000000008</v>
      </c>
    </row>
    <row r="95" spans="15:19" x14ac:dyDescent="0.2">
      <c r="O95">
        <v>85.834000000000003</v>
      </c>
      <c r="P95">
        <v>35.113</v>
      </c>
      <c r="Q95">
        <v>1.9819E-3</v>
      </c>
      <c r="R95">
        <v>1E-3</v>
      </c>
      <c r="S95">
        <f t="shared" si="2"/>
        <v>79.275999999999996</v>
      </c>
    </row>
    <row r="96" spans="15:19" x14ac:dyDescent="0.2">
      <c r="O96">
        <v>88.584000000000003</v>
      </c>
      <c r="P96">
        <v>35.11</v>
      </c>
      <c r="Q96">
        <v>2.0398999999999999E-3</v>
      </c>
      <c r="R96">
        <v>1E-3</v>
      </c>
      <c r="S96">
        <f t="shared" si="2"/>
        <v>81.596000000000004</v>
      </c>
    </row>
    <row r="97" spans="15:19" x14ac:dyDescent="0.2">
      <c r="O97">
        <v>91.334000000000003</v>
      </c>
      <c r="P97">
        <v>35.106000000000002</v>
      </c>
      <c r="Q97">
        <v>2.0977999999999999E-3</v>
      </c>
      <c r="R97">
        <v>1E-3</v>
      </c>
      <c r="S97">
        <f t="shared" si="2"/>
        <v>83.912000000000006</v>
      </c>
    </row>
    <row r="98" spans="15:19" x14ac:dyDescent="0.2">
      <c r="O98">
        <v>94.084000000000003</v>
      </c>
      <c r="P98">
        <v>35.101999999999997</v>
      </c>
      <c r="Q98">
        <v>2.1554999999999999E-3</v>
      </c>
      <c r="R98">
        <v>1E-3</v>
      </c>
      <c r="S98">
        <f t="shared" si="2"/>
        <v>86.219999999999985</v>
      </c>
    </row>
    <row r="99" spans="15:19" x14ac:dyDescent="0.2">
      <c r="O99">
        <v>96.834000000000003</v>
      </c>
      <c r="P99">
        <v>35.097999999999999</v>
      </c>
      <c r="Q99">
        <v>2.2131999999999998E-3</v>
      </c>
      <c r="R99">
        <v>1E-3</v>
      </c>
      <c r="S99">
        <f t="shared" si="2"/>
        <v>88.527999999999992</v>
      </c>
    </row>
    <row r="100" spans="15:19" x14ac:dyDescent="0.2">
      <c r="O100">
        <v>99.584000000000003</v>
      </c>
      <c r="P100">
        <v>35.094000000000001</v>
      </c>
      <c r="Q100">
        <v>2.2707000000000001E-3</v>
      </c>
      <c r="R100">
        <v>1E-3</v>
      </c>
      <c r="S100">
        <f t="shared" si="2"/>
        <v>90.828000000000003</v>
      </c>
    </row>
    <row r="101" spans="15:19" x14ac:dyDescent="0.2">
      <c r="O101">
        <v>102.33</v>
      </c>
      <c r="P101">
        <v>35.090000000000003</v>
      </c>
      <c r="Q101">
        <v>2.3280000000000002E-3</v>
      </c>
      <c r="R101">
        <v>1E-3</v>
      </c>
      <c r="S101">
        <f t="shared" si="2"/>
        <v>93.12</v>
      </c>
    </row>
    <row r="102" spans="15:19" x14ac:dyDescent="0.2">
      <c r="O102">
        <v>105.08</v>
      </c>
      <c r="P102">
        <v>35.085999999999999</v>
      </c>
      <c r="Q102">
        <v>2.3852000000000001E-3</v>
      </c>
      <c r="R102">
        <v>1E-3</v>
      </c>
      <c r="S102">
        <f t="shared" si="2"/>
        <v>95.408000000000001</v>
      </c>
    </row>
    <row r="103" spans="15:19" x14ac:dyDescent="0.2">
      <c r="O103">
        <v>107.83</v>
      </c>
      <c r="P103">
        <v>35.081000000000003</v>
      </c>
      <c r="Q103">
        <v>2.4423000000000001E-3</v>
      </c>
      <c r="R103">
        <v>1E-3</v>
      </c>
      <c r="S103">
        <f t="shared" si="2"/>
        <v>97.692000000000007</v>
      </c>
    </row>
    <row r="104" spans="15:19" x14ac:dyDescent="0.2">
      <c r="O104">
        <v>108.38</v>
      </c>
      <c r="P104">
        <v>35.081000000000003</v>
      </c>
      <c r="Q104">
        <v>2.4535E-3</v>
      </c>
      <c r="R104">
        <v>1E-3</v>
      </c>
      <c r="S104">
        <f t="shared" si="2"/>
        <v>98.14</v>
      </c>
    </row>
    <row r="105" spans="15:19" x14ac:dyDescent="0.2">
      <c r="O105">
        <v>108.92</v>
      </c>
      <c r="P105">
        <v>35.08</v>
      </c>
      <c r="Q105">
        <v>2.4646999999999998E-3</v>
      </c>
      <c r="R105">
        <v>1E-3</v>
      </c>
      <c r="S105">
        <f t="shared" si="2"/>
        <v>98.587999999999994</v>
      </c>
    </row>
    <row r="106" spans="15:19" x14ac:dyDescent="0.2">
      <c r="O106">
        <v>109.46</v>
      </c>
      <c r="P106">
        <v>35.079000000000001</v>
      </c>
      <c r="Q106">
        <v>2.4759000000000001E-3</v>
      </c>
      <c r="R106">
        <v>1E-3</v>
      </c>
      <c r="S106">
        <f t="shared" si="2"/>
        <v>99.036000000000001</v>
      </c>
    </row>
    <row r="107" spans="15:19" x14ac:dyDescent="0.2">
      <c r="O107">
        <v>110</v>
      </c>
      <c r="P107">
        <v>35.078000000000003</v>
      </c>
      <c r="Q107">
        <v>2.4872000000000002E-3</v>
      </c>
      <c r="R107">
        <v>1E-3</v>
      </c>
      <c r="S107">
        <f t="shared" si="2"/>
        <v>99.488000000000014</v>
      </c>
    </row>
    <row r="108" spans="15:19" x14ac:dyDescent="0.2">
      <c r="O108">
        <v>0</v>
      </c>
      <c r="P108">
        <v>33.200000000000003</v>
      </c>
      <c r="Q108">
        <v>1E-4</v>
      </c>
      <c r="R108">
        <v>2E-3</v>
      </c>
      <c r="S108">
        <f t="shared" si="2"/>
        <v>4</v>
      </c>
    </row>
    <row r="109" spans="15:19" x14ac:dyDescent="0.2">
      <c r="O109">
        <v>2.2164999999999999</v>
      </c>
      <c r="P109">
        <v>33.963000000000001</v>
      </c>
      <c r="Q109">
        <v>1.5014E-4</v>
      </c>
      <c r="R109">
        <v>2E-3</v>
      </c>
      <c r="S109">
        <f t="shared" si="2"/>
        <v>6.0055999999999994</v>
      </c>
    </row>
    <row r="110" spans="15:19" x14ac:dyDescent="0.2">
      <c r="O110">
        <v>4.4330999999999996</v>
      </c>
      <c r="P110">
        <v>34.304000000000002</v>
      </c>
      <c r="Q110">
        <v>2.0008999999999999E-4</v>
      </c>
      <c r="R110">
        <v>2E-3</v>
      </c>
      <c r="S110">
        <f t="shared" si="2"/>
        <v>8.0035999999999987</v>
      </c>
    </row>
    <row r="111" spans="15:19" x14ac:dyDescent="0.2">
      <c r="O111">
        <v>6.6496000000000004</v>
      </c>
      <c r="P111">
        <v>34.491999999999997</v>
      </c>
      <c r="Q111">
        <v>2.4984999999999997E-4</v>
      </c>
      <c r="R111">
        <v>2E-3</v>
      </c>
      <c r="S111">
        <f t="shared" si="2"/>
        <v>9.9939999999999998</v>
      </c>
    </row>
    <row r="112" spans="15:19" x14ac:dyDescent="0.2">
      <c r="O112">
        <v>8.8660999999999994</v>
      </c>
      <c r="P112">
        <v>34.634</v>
      </c>
      <c r="Q112">
        <v>2.9942E-4</v>
      </c>
      <c r="R112">
        <v>2E-3</v>
      </c>
      <c r="S112">
        <f t="shared" si="2"/>
        <v>11.976799999999999</v>
      </c>
    </row>
    <row r="113" spans="15:19" x14ac:dyDescent="0.2">
      <c r="O113">
        <v>11.616</v>
      </c>
      <c r="P113">
        <v>34.747999999999998</v>
      </c>
      <c r="Q113">
        <v>3.6065000000000001E-4</v>
      </c>
      <c r="R113">
        <v>2E-3</v>
      </c>
      <c r="S113">
        <f t="shared" si="2"/>
        <v>14.426000000000002</v>
      </c>
    </row>
    <row r="114" spans="15:19" x14ac:dyDescent="0.2">
      <c r="O114">
        <v>14.366</v>
      </c>
      <c r="P114">
        <v>34.823999999999998</v>
      </c>
      <c r="Q114">
        <v>4.216E-4</v>
      </c>
      <c r="R114">
        <v>2E-3</v>
      </c>
      <c r="S114">
        <f t="shared" si="2"/>
        <v>16.864000000000001</v>
      </c>
    </row>
    <row r="115" spans="15:19" x14ac:dyDescent="0.2">
      <c r="O115">
        <v>17.116</v>
      </c>
      <c r="P115">
        <v>34.877000000000002</v>
      </c>
      <c r="Q115">
        <v>4.8224999999999999E-4</v>
      </c>
      <c r="R115">
        <v>2E-3</v>
      </c>
      <c r="S115">
        <f t="shared" si="2"/>
        <v>19.29</v>
      </c>
    </row>
    <row r="116" spans="15:19" x14ac:dyDescent="0.2">
      <c r="O116">
        <v>19.866</v>
      </c>
      <c r="P116">
        <v>34.915999999999997</v>
      </c>
      <c r="Q116">
        <v>5.4261999999999995E-4</v>
      </c>
      <c r="R116">
        <v>2E-3</v>
      </c>
      <c r="S116">
        <f t="shared" si="2"/>
        <v>21.704799999999995</v>
      </c>
    </row>
    <row r="117" spans="15:19" x14ac:dyDescent="0.2">
      <c r="O117">
        <v>22.616</v>
      </c>
      <c r="P117">
        <v>34.944000000000003</v>
      </c>
      <c r="Q117">
        <v>6.0271000000000001E-4</v>
      </c>
      <c r="R117">
        <v>2E-3</v>
      </c>
      <c r="S117">
        <f t="shared" si="2"/>
        <v>24.108400000000003</v>
      </c>
    </row>
    <row r="118" spans="15:19" x14ac:dyDescent="0.2">
      <c r="O118">
        <v>25.366</v>
      </c>
      <c r="P118">
        <v>34.963999999999999</v>
      </c>
      <c r="Q118">
        <v>6.6251000000000005E-4</v>
      </c>
      <c r="R118">
        <v>2E-3</v>
      </c>
      <c r="S118">
        <f t="shared" si="2"/>
        <v>26.500399999999999</v>
      </c>
    </row>
    <row r="119" spans="15:19" x14ac:dyDescent="0.2">
      <c r="O119">
        <v>28.116</v>
      </c>
      <c r="P119">
        <v>34.978999999999999</v>
      </c>
      <c r="Q119">
        <v>7.2203000000000002E-4</v>
      </c>
      <c r="R119">
        <v>2E-3</v>
      </c>
      <c r="S119">
        <f t="shared" si="2"/>
        <v>28.881200000000003</v>
      </c>
    </row>
    <row r="120" spans="15:19" x14ac:dyDescent="0.2">
      <c r="O120">
        <v>30.866</v>
      </c>
      <c r="P120">
        <v>34.988999999999997</v>
      </c>
      <c r="Q120">
        <v>7.8127000000000003E-4</v>
      </c>
      <c r="R120">
        <v>2E-3</v>
      </c>
      <c r="S120">
        <f t="shared" si="2"/>
        <v>31.250800000000002</v>
      </c>
    </row>
    <row r="121" spans="15:19" x14ac:dyDescent="0.2">
      <c r="O121">
        <v>33.616</v>
      </c>
      <c r="P121">
        <v>34.996000000000002</v>
      </c>
      <c r="Q121">
        <v>8.4022999999999997E-4</v>
      </c>
      <c r="R121">
        <v>2E-3</v>
      </c>
      <c r="S121">
        <f t="shared" si="2"/>
        <v>33.609200000000001</v>
      </c>
    </row>
    <row r="122" spans="15:19" x14ac:dyDescent="0.2">
      <c r="O122">
        <v>36.366</v>
      </c>
      <c r="P122">
        <v>35</v>
      </c>
      <c r="Q122">
        <v>8.9891000000000005E-4</v>
      </c>
      <c r="R122">
        <v>2E-3</v>
      </c>
      <c r="S122">
        <f t="shared" si="2"/>
        <v>35.956400000000002</v>
      </c>
    </row>
    <row r="123" spans="15:19" x14ac:dyDescent="0.2">
      <c r="O123">
        <v>39.116</v>
      </c>
      <c r="P123">
        <v>35.002000000000002</v>
      </c>
      <c r="Q123">
        <v>9.5732E-4</v>
      </c>
      <c r="R123">
        <v>2E-3</v>
      </c>
      <c r="S123">
        <f t="shared" si="2"/>
        <v>38.2928</v>
      </c>
    </row>
    <row r="124" spans="15:19" x14ac:dyDescent="0.2">
      <c r="O124">
        <v>41.866</v>
      </c>
      <c r="P124">
        <v>35.002000000000002</v>
      </c>
      <c r="Q124">
        <v>1.0154999999999999E-3</v>
      </c>
      <c r="R124">
        <v>2E-3</v>
      </c>
      <c r="S124">
        <f t="shared" si="2"/>
        <v>40.619999999999997</v>
      </c>
    </row>
    <row r="125" spans="15:19" x14ac:dyDescent="0.2">
      <c r="O125">
        <v>44.616</v>
      </c>
      <c r="P125">
        <v>35.000999999999998</v>
      </c>
      <c r="Q125">
        <v>1.0732999999999999E-3</v>
      </c>
      <c r="R125">
        <v>2E-3</v>
      </c>
      <c r="S125">
        <f t="shared" si="2"/>
        <v>42.931999999999995</v>
      </c>
    </row>
    <row r="126" spans="15:19" x14ac:dyDescent="0.2">
      <c r="O126">
        <v>47.366</v>
      </c>
      <c r="P126">
        <v>34.997999999999998</v>
      </c>
      <c r="Q126">
        <v>1.1309E-3</v>
      </c>
      <c r="R126">
        <v>2E-3</v>
      </c>
      <c r="S126">
        <f t="shared" si="2"/>
        <v>45.235999999999997</v>
      </c>
    </row>
    <row r="127" spans="15:19" x14ac:dyDescent="0.2">
      <c r="O127">
        <v>50.116</v>
      </c>
      <c r="P127">
        <v>34.994</v>
      </c>
      <c r="Q127">
        <v>1.1881999999999999E-3</v>
      </c>
      <c r="R127">
        <v>2E-3</v>
      </c>
      <c r="S127">
        <f t="shared" si="2"/>
        <v>47.527999999999999</v>
      </c>
    </row>
    <row r="128" spans="15:19" x14ac:dyDescent="0.2">
      <c r="O128">
        <v>52.866</v>
      </c>
      <c r="P128">
        <v>34.988999999999997</v>
      </c>
      <c r="Q128">
        <v>1.2453E-3</v>
      </c>
      <c r="R128">
        <v>2E-3</v>
      </c>
      <c r="S128">
        <f t="shared" si="2"/>
        <v>49.811999999999998</v>
      </c>
    </row>
    <row r="129" spans="15:19" x14ac:dyDescent="0.2">
      <c r="O129">
        <v>55.616</v>
      </c>
      <c r="P129">
        <v>34.984000000000002</v>
      </c>
      <c r="Q129">
        <v>1.302E-3</v>
      </c>
      <c r="R129">
        <v>2E-3</v>
      </c>
      <c r="S129">
        <f t="shared" si="2"/>
        <v>52.08</v>
      </c>
    </row>
    <row r="130" spans="15:19" x14ac:dyDescent="0.2">
      <c r="O130">
        <v>58.366</v>
      </c>
      <c r="P130">
        <v>34.978000000000002</v>
      </c>
      <c r="Q130">
        <v>1.3586E-3</v>
      </c>
      <c r="R130">
        <v>2E-3</v>
      </c>
      <c r="S130">
        <f t="shared" si="2"/>
        <v>54.343999999999994</v>
      </c>
    </row>
    <row r="131" spans="15:19" x14ac:dyDescent="0.2">
      <c r="O131">
        <v>61.116</v>
      </c>
      <c r="P131">
        <v>34.970999999999997</v>
      </c>
      <c r="Q131">
        <v>1.4147999999999999E-3</v>
      </c>
      <c r="R131">
        <v>2E-3</v>
      </c>
      <c r="S131">
        <f t="shared" si="2"/>
        <v>56.591999999999999</v>
      </c>
    </row>
    <row r="132" spans="15:19" x14ac:dyDescent="0.2">
      <c r="O132">
        <v>63.866</v>
      </c>
      <c r="P132">
        <v>34.963999999999999</v>
      </c>
      <c r="Q132">
        <v>1.4708E-3</v>
      </c>
      <c r="R132">
        <v>2E-3</v>
      </c>
      <c r="S132">
        <f t="shared" si="2"/>
        <v>58.831999999999994</v>
      </c>
    </row>
    <row r="133" spans="15:19" x14ac:dyDescent="0.2">
      <c r="O133">
        <v>66.616</v>
      </c>
      <c r="P133">
        <v>34.956000000000003</v>
      </c>
      <c r="Q133">
        <v>1.5265000000000001E-3</v>
      </c>
      <c r="R133">
        <v>2E-3</v>
      </c>
      <c r="S133">
        <f t="shared" si="2"/>
        <v>61.06</v>
      </c>
    </row>
    <row r="134" spans="15:19" x14ac:dyDescent="0.2">
      <c r="O134">
        <v>69.366</v>
      </c>
      <c r="P134">
        <v>34.948</v>
      </c>
      <c r="Q134">
        <v>1.5820000000000001E-3</v>
      </c>
      <c r="R134">
        <v>2E-3</v>
      </c>
      <c r="S134">
        <f t="shared" si="2"/>
        <v>63.28</v>
      </c>
    </row>
    <row r="135" spans="15:19" x14ac:dyDescent="0.2">
      <c r="O135">
        <v>72.116</v>
      </c>
      <c r="P135">
        <v>34.939</v>
      </c>
      <c r="Q135">
        <v>1.6371999999999999E-3</v>
      </c>
      <c r="R135">
        <v>2E-3</v>
      </c>
      <c r="S135">
        <f t="shared" si="2"/>
        <v>65.487999999999985</v>
      </c>
    </row>
    <row r="136" spans="15:19" x14ac:dyDescent="0.2">
      <c r="O136">
        <v>74.866</v>
      </c>
      <c r="P136">
        <v>34.93</v>
      </c>
      <c r="Q136">
        <v>1.6922E-3</v>
      </c>
      <c r="R136">
        <v>2E-3</v>
      </c>
      <c r="S136">
        <f t="shared" si="2"/>
        <v>67.688000000000002</v>
      </c>
    </row>
    <row r="137" spans="15:19" x14ac:dyDescent="0.2">
      <c r="O137">
        <v>77.616</v>
      </c>
      <c r="P137">
        <v>34.920999999999999</v>
      </c>
      <c r="Q137">
        <v>1.7469E-3</v>
      </c>
      <c r="R137">
        <v>2E-3</v>
      </c>
      <c r="S137">
        <f t="shared" si="2"/>
        <v>69.875999999999991</v>
      </c>
    </row>
    <row r="138" spans="15:19" x14ac:dyDescent="0.2">
      <c r="O138">
        <v>80.366</v>
      </c>
      <c r="P138">
        <v>34.911000000000001</v>
      </c>
      <c r="Q138">
        <v>1.8013E-3</v>
      </c>
      <c r="R138">
        <v>2E-3</v>
      </c>
      <c r="S138">
        <f t="shared" si="2"/>
        <v>72.052000000000007</v>
      </c>
    </row>
    <row r="139" spans="15:19" x14ac:dyDescent="0.2">
      <c r="O139">
        <v>83.116</v>
      </c>
      <c r="P139">
        <v>34.901000000000003</v>
      </c>
      <c r="Q139">
        <v>1.8554999999999999E-3</v>
      </c>
      <c r="R139">
        <v>2E-3</v>
      </c>
      <c r="S139">
        <f t="shared" si="2"/>
        <v>74.22</v>
      </c>
    </row>
    <row r="140" spans="15:19" x14ac:dyDescent="0.2">
      <c r="O140">
        <v>85.866</v>
      </c>
      <c r="P140">
        <v>34.890999999999998</v>
      </c>
      <c r="Q140">
        <v>1.9095E-3</v>
      </c>
      <c r="R140">
        <v>2E-3</v>
      </c>
      <c r="S140">
        <f t="shared" si="2"/>
        <v>76.38000000000001</v>
      </c>
    </row>
    <row r="141" spans="15:19" x14ac:dyDescent="0.2">
      <c r="O141">
        <v>88.616</v>
      </c>
      <c r="P141">
        <v>34.881</v>
      </c>
      <c r="Q141">
        <v>1.9631000000000002E-3</v>
      </c>
      <c r="R141">
        <v>2E-3</v>
      </c>
      <c r="S141">
        <f t="shared" si="2"/>
        <v>78.524000000000015</v>
      </c>
    </row>
    <row r="142" spans="15:19" x14ac:dyDescent="0.2">
      <c r="O142">
        <v>91.366</v>
      </c>
      <c r="P142">
        <v>34.871000000000002</v>
      </c>
      <c r="Q142">
        <v>2.0165999999999999E-3</v>
      </c>
      <c r="R142">
        <v>2E-3</v>
      </c>
      <c r="S142">
        <f t="shared" si="2"/>
        <v>80.664000000000001</v>
      </c>
    </row>
    <row r="143" spans="15:19" x14ac:dyDescent="0.2">
      <c r="O143">
        <v>94.116</v>
      </c>
      <c r="P143">
        <v>34.86</v>
      </c>
      <c r="Q143">
        <v>2.0698000000000001E-3</v>
      </c>
      <c r="R143">
        <v>2E-3</v>
      </c>
      <c r="S143">
        <f t="shared" si="2"/>
        <v>82.792000000000002</v>
      </c>
    </row>
    <row r="144" spans="15:19" x14ac:dyDescent="0.2">
      <c r="O144">
        <v>96.866</v>
      </c>
      <c r="P144">
        <v>34.848999999999997</v>
      </c>
      <c r="Q144">
        <v>2.1226999999999999E-3</v>
      </c>
      <c r="R144">
        <v>2E-3</v>
      </c>
      <c r="S144">
        <f t="shared" si="2"/>
        <v>84.908000000000001</v>
      </c>
    </row>
    <row r="145" spans="15:19" x14ac:dyDescent="0.2">
      <c r="O145">
        <v>99.616</v>
      </c>
      <c r="P145">
        <v>34.838000000000001</v>
      </c>
      <c r="Q145">
        <v>2.1754000000000001E-3</v>
      </c>
      <c r="R145">
        <v>2E-3</v>
      </c>
      <c r="S145">
        <f t="shared" si="2"/>
        <v>87.016000000000005</v>
      </c>
    </row>
    <row r="146" spans="15:19" x14ac:dyDescent="0.2">
      <c r="O146">
        <v>102.37</v>
      </c>
      <c r="P146">
        <v>34.826999999999998</v>
      </c>
      <c r="Q146">
        <v>2.2279000000000001E-3</v>
      </c>
      <c r="R146">
        <v>2E-3</v>
      </c>
      <c r="S146">
        <f t="shared" ref="S146:S209" si="3">Q146*40*1000</f>
        <v>89.116</v>
      </c>
    </row>
    <row r="147" spans="15:19" x14ac:dyDescent="0.2">
      <c r="O147">
        <v>105.12</v>
      </c>
      <c r="P147">
        <v>34.816000000000003</v>
      </c>
      <c r="Q147">
        <v>2.2801000000000002E-3</v>
      </c>
      <c r="R147">
        <v>2E-3</v>
      </c>
      <c r="S147">
        <f t="shared" si="3"/>
        <v>91.204000000000008</v>
      </c>
    </row>
    <row r="148" spans="15:19" x14ac:dyDescent="0.2">
      <c r="O148">
        <v>107.87</v>
      </c>
      <c r="P148">
        <v>34.805</v>
      </c>
      <c r="Q148">
        <v>2.3321000000000001E-3</v>
      </c>
      <c r="R148">
        <v>2E-3</v>
      </c>
      <c r="S148">
        <f t="shared" si="3"/>
        <v>93.284000000000006</v>
      </c>
    </row>
    <row r="149" spans="15:19" x14ac:dyDescent="0.2">
      <c r="O149">
        <v>108.4</v>
      </c>
      <c r="P149">
        <v>34.802</v>
      </c>
      <c r="Q149">
        <v>2.3422E-3</v>
      </c>
      <c r="R149">
        <v>2E-3</v>
      </c>
      <c r="S149">
        <f t="shared" si="3"/>
        <v>93.687999999999988</v>
      </c>
    </row>
    <row r="150" spans="15:19" x14ac:dyDescent="0.2">
      <c r="O150">
        <v>108.93</v>
      </c>
      <c r="P150">
        <v>34.799999999999997</v>
      </c>
      <c r="Q150">
        <v>2.3522E-3</v>
      </c>
      <c r="R150">
        <v>2E-3</v>
      </c>
      <c r="S150">
        <f t="shared" si="3"/>
        <v>94.088000000000008</v>
      </c>
    </row>
    <row r="151" spans="15:19" x14ac:dyDescent="0.2">
      <c r="O151">
        <v>109.47</v>
      </c>
      <c r="P151">
        <v>34.798000000000002</v>
      </c>
      <c r="Q151">
        <v>2.3622000000000001E-3</v>
      </c>
      <c r="R151">
        <v>2E-3</v>
      </c>
      <c r="S151">
        <f t="shared" si="3"/>
        <v>94.488</v>
      </c>
    </row>
    <row r="152" spans="15:19" x14ac:dyDescent="0.2">
      <c r="O152">
        <v>110</v>
      </c>
      <c r="P152">
        <v>34.795999999999999</v>
      </c>
      <c r="Q152">
        <v>2.3722999999999999E-3</v>
      </c>
      <c r="R152">
        <v>2E-3</v>
      </c>
      <c r="S152">
        <f t="shared" si="3"/>
        <v>94.89200000000001</v>
      </c>
    </row>
    <row r="153" spans="15:19" x14ac:dyDescent="0.2">
      <c r="O153">
        <v>0</v>
      </c>
      <c r="P153">
        <v>33.200000000000003</v>
      </c>
      <c r="Q153">
        <v>1E-4</v>
      </c>
      <c r="R153">
        <v>3.0000000000000001E-3</v>
      </c>
      <c r="S153">
        <f t="shared" si="3"/>
        <v>4</v>
      </c>
    </row>
    <row r="154" spans="15:19" x14ac:dyDescent="0.2">
      <c r="O154">
        <v>2.2244999999999999</v>
      </c>
      <c r="P154">
        <v>33.954999999999998</v>
      </c>
      <c r="Q154">
        <v>1.5009999999999999E-4</v>
      </c>
      <c r="R154">
        <v>3.0000000000000001E-3</v>
      </c>
      <c r="S154">
        <f t="shared" si="3"/>
        <v>6.0039999999999996</v>
      </c>
    </row>
    <row r="155" spans="15:19" x14ac:dyDescent="0.2">
      <c r="O155">
        <v>4.4489999999999998</v>
      </c>
      <c r="P155">
        <v>34.287999999999997</v>
      </c>
      <c r="Q155">
        <v>1.9990000000000001E-4</v>
      </c>
      <c r="R155">
        <v>3.0000000000000001E-3</v>
      </c>
      <c r="S155">
        <f t="shared" si="3"/>
        <v>7.9959999999999996</v>
      </c>
    </row>
    <row r="156" spans="15:19" x14ac:dyDescent="0.2">
      <c r="O156">
        <v>6.6734999999999998</v>
      </c>
      <c r="P156">
        <v>34.468000000000004</v>
      </c>
      <c r="Q156">
        <v>2.4941999999999998E-4</v>
      </c>
      <c r="R156">
        <v>3.0000000000000001E-3</v>
      </c>
      <c r="S156">
        <f t="shared" si="3"/>
        <v>9.976799999999999</v>
      </c>
    </row>
    <row r="157" spans="15:19" x14ac:dyDescent="0.2">
      <c r="O157">
        <v>8.8979999999999997</v>
      </c>
      <c r="P157">
        <v>34.603000000000002</v>
      </c>
      <c r="Q157">
        <v>2.9865000000000002E-4</v>
      </c>
      <c r="R157">
        <v>3.0000000000000001E-3</v>
      </c>
      <c r="S157">
        <f t="shared" si="3"/>
        <v>11.946000000000002</v>
      </c>
    </row>
    <row r="158" spans="15:19" x14ac:dyDescent="0.2">
      <c r="O158">
        <v>11.648</v>
      </c>
      <c r="P158">
        <v>34.709000000000003</v>
      </c>
      <c r="Q158">
        <v>3.5912999999999999E-4</v>
      </c>
      <c r="R158">
        <v>3.0000000000000001E-3</v>
      </c>
      <c r="S158">
        <f t="shared" si="3"/>
        <v>14.3652</v>
      </c>
    </row>
    <row r="159" spans="15:19" x14ac:dyDescent="0.2">
      <c r="O159">
        <v>14.398</v>
      </c>
      <c r="P159">
        <v>34.777999999999999</v>
      </c>
      <c r="Q159">
        <v>4.1917000000000001E-4</v>
      </c>
      <c r="R159">
        <v>3.0000000000000001E-3</v>
      </c>
      <c r="S159">
        <f t="shared" si="3"/>
        <v>16.766800000000003</v>
      </c>
    </row>
    <row r="160" spans="15:19" x14ac:dyDescent="0.2">
      <c r="O160">
        <v>17.148</v>
      </c>
      <c r="P160">
        <v>34.823999999999998</v>
      </c>
      <c r="Q160">
        <v>4.7879999999999998E-4</v>
      </c>
      <c r="R160">
        <v>3.0000000000000001E-3</v>
      </c>
      <c r="S160">
        <f t="shared" si="3"/>
        <v>19.151999999999997</v>
      </c>
    </row>
    <row r="161" spans="15:19" x14ac:dyDescent="0.2">
      <c r="O161">
        <v>19.898</v>
      </c>
      <c r="P161">
        <v>34.856000000000002</v>
      </c>
      <c r="Q161">
        <v>5.3799999999999996E-4</v>
      </c>
      <c r="R161">
        <v>3.0000000000000001E-3</v>
      </c>
      <c r="S161">
        <f t="shared" si="3"/>
        <v>21.519999999999996</v>
      </c>
    </row>
    <row r="162" spans="15:19" x14ac:dyDescent="0.2">
      <c r="O162">
        <v>22.648</v>
      </c>
      <c r="P162">
        <v>34.877000000000002</v>
      </c>
      <c r="Q162">
        <v>5.9677999999999999E-4</v>
      </c>
      <c r="R162">
        <v>3.0000000000000001E-3</v>
      </c>
      <c r="S162">
        <f t="shared" si="3"/>
        <v>23.871199999999998</v>
      </c>
    </row>
    <row r="163" spans="15:19" x14ac:dyDescent="0.2">
      <c r="O163">
        <v>25.398</v>
      </c>
      <c r="P163">
        <v>34.89</v>
      </c>
      <c r="Q163">
        <v>6.5514999999999996E-4</v>
      </c>
      <c r="R163">
        <v>3.0000000000000001E-3</v>
      </c>
      <c r="S163">
        <f t="shared" si="3"/>
        <v>26.206</v>
      </c>
    </row>
    <row r="164" spans="15:19" x14ac:dyDescent="0.2">
      <c r="O164">
        <v>28.148</v>
      </c>
      <c r="P164">
        <v>34.898000000000003</v>
      </c>
      <c r="Q164">
        <v>7.1310999999999998E-4</v>
      </c>
      <c r="R164">
        <v>3.0000000000000001E-3</v>
      </c>
      <c r="S164">
        <f t="shared" si="3"/>
        <v>28.5244</v>
      </c>
    </row>
    <row r="165" spans="15:19" x14ac:dyDescent="0.2">
      <c r="O165">
        <v>30.898</v>
      </c>
      <c r="P165">
        <v>34.902000000000001</v>
      </c>
      <c r="Q165">
        <v>7.7066000000000005E-4</v>
      </c>
      <c r="R165">
        <v>3.0000000000000001E-3</v>
      </c>
      <c r="S165">
        <f t="shared" si="3"/>
        <v>30.826400000000003</v>
      </c>
    </row>
    <row r="166" spans="15:19" x14ac:dyDescent="0.2">
      <c r="O166">
        <v>33.648000000000003</v>
      </c>
      <c r="P166">
        <v>34.902000000000001</v>
      </c>
      <c r="Q166">
        <v>8.2781E-4</v>
      </c>
      <c r="R166">
        <v>3.0000000000000001E-3</v>
      </c>
      <c r="S166">
        <f t="shared" si="3"/>
        <v>33.112400000000001</v>
      </c>
    </row>
    <row r="167" spans="15:19" x14ac:dyDescent="0.2">
      <c r="O167">
        <v>36.398000000000003</v>
      </c>
      <c r="P167">
        <v>34.899000000000001</v>
      </c>
      <c r="Q167">
        <v>8.8455999999999995E-4</v>
      </c>
      <c r="R167">
        <v>3.0000000000000001E-3</v>
      </c>
      <c r="S167">
        <f t="shared" si="3"/>
        <v>35.382399999999997</v>
      </c>
    </row>
    <row r="168" spans="15:19" x14ac:dyDescent="0.2">
      <c r="O168">
        <v>39.148000000000003</v>
      </c>
      <c r="P168">
        <v>34.893999999999998</v>
      </c>
      <c r="Q168">
        <v>9.4090999999999999E-4</v>
      </c>
      <c r="R168">
        <v>3.0000000000000001E-3</v>
      </c>
      <c r="S168">
        <f t="shared" si="3"/>
        <v>37.636400000000002</v>
      </c>
    </row>
    <row r="169" spans="15:19" x14ac:dyDescent="0.2">
      <c r="O169">
        <v>41.898000000000003</v>
      </c>
      <c r="P169">
        <v>34.887</v>
      </c>
      <c r="Q169">
        <v>9.9686999999999996E-4</v>
      </c>
      <c r="R169">
        <v>3.0000000000000001E-3</v>
      </c>
      <c r="S169">
        <f t="shared" si="3"/>
        <v>39.8748</v>
      </c>
    </row>
    <row r="170" spans="15:19" x14ac:dyDescent="0.2">
      <c r="O170">
        <v>44.648000000000003</v>
      </c>
      <c r="P170">
        <v>34.878999999999998</v>
      </c>
      <c r="Q170">
        <v>1.0524E-3</v>
      </c>
      <c r="R170">
        <v>3.0000000000000001E-3</v>
      </c>
      <c r="S170">
        <f t="shared" si="3"/>
        <v>42.096000000000004</v>
      </c>
    </row>
    <row r="171" spans="15:19" x14ac:dyDescent="0.2">
      <c r="O171">
        <v>47.398000000000003</v>
      </c>
      <c r="P171">
        <v>34.869999999999997</v>
      </c>
      <c r="Q171">
        <v>1.1076E-3</v>
      </c>
      <c r="R171">
        <v>3.0000000000000001E-3</v>
      </c>
      <c r="S171">
        <f t="shared" si="3"/>
        <v>44.304000000000002</v>
      </c>
    </row>
    <row r="172" spans="15:19" x14ac:dyDescent="0.2">
      <c r="O172">
        <v>50.148000000000003</v>
      </c>
      <c r="P172">
        <v>34.859000000000002</v>
      </c>
      <c r="Q172">
        <v>1.1624000000000001E-3</v>
      </c>
      <c r="R172">
        <v>3.0000000000000001E-3</v>
      </c>
      <c r="S172">
        <f t="shared" si="3"/>
        <v>46.496000000000002</v>
      </c>
    </row>
    <row r="173" spans="15:19" x14ac:dyDescent="0.2">
      <c r="O173">
        <v>52.898000000000003</v>
      </c>
      <c r="P173">
        <v>34.847999999999999</v>
      </c>
      <c r="Q173">
        <v>1.2168000000000001E-3</v>
      </c>
      <c r="R173">
        <v>3.0000000000000001E-3</v>
      </c>
      <c r="S173">
        <f t="shared" si="3"/>
        <v>48.672000000000004</v>
      </c>
    </row>
    <row r="174" spans="15:19" x14ac:dyDescent="0.2">
      <c r="O174">
        <v>55.648000000000003</v>
      </c>
      <c r="P174">
        <v>34.835000000000001</v>
      </c>
      <c r="Q174">
        <v>1.2708000000000001E-3</v>
      </c>
      <c r="R174">
        <v>3.0000000000000001E-3</v>
      </c>
      <c r="S174">
        <f t="shared" si="3"/>
        <v>50.832000000000001</v>
      </c>
    </row>
    <row r="175" spans="15:19" x14ac:dyDescent="0.2">
      <c r="O175">
        <v>58.398000000000003</v>
      </c>
      <c r="P175">
        <v>34.822000000000003</v>
      </c>
      <c r="Q175">
        <v>1.3244999999999999E-3</v>
      </c>
      <c r="R175">
        <v>3.0000000000000001E-3</v>
      </c>
      <c r="S175">
        <f t="shared" si="3"/>
        <v>52.98</v>
      </c>
    </row>
    <row r="176" spans="15:19" x14ac:dyDescent="0.2">
      <c r="O176">
        <v>61.148000000000003</v>
      </c>
      <c r="P176">
        <v>34.808</v>
      </c>
      <c r="Q176">
        <v>1.3778E-3</v>
      </c>
      <c r="R176">
        <v>3.0000000000000001E-3</v>
      </c>
      <c r="S176">
        <f t="shared" si="3"/>
        <v>55.112000000000002</v>
      </c>
    </row>
    <row r="177" spans="15:19" x14ac:dyDescent="0.2">
      <c r="O177">
        <v>63.898000000000003</v>
      </c>
      <c r="P177">
        <v>34.793999999999997</v>
      </c>
      <c r="Q177">
        <v>1.4307E-3</v>
      </c>
      <c r="R177">
        <v>3.0000000000000001E-3</v>
      </c>
      <c r="S177">
        <f t="shared" si="3"/>
        <v>57.228000000000002</v>
      </c>
    </row>
    <row r="178" spans="15:19" x14ac:dyDescent="0.2">
      <c r="O178">
        <v>66.647999999999996</v>
      </c>
      <c r="P178">
        <v>34.779000000000003</v>
      </c>
      <c r="Q178">
        <v>1.4832999999999999E-3</v>
      </c>
      <c r="R178">
        <v>3.0000000000000001E-3</v>
      </c>
      <c r="S178">
        <f t="shared" si="3"/>
        <v>59.331999999999994</v>
      </c>
    </row>
    <row r="179" spans="15:19" x14ac:dyDescent="0.2">
      <c r="O179">
        <v>69.397999999999996</v>
      </c>
      <c r="P179">
        <v>34.764000000000003</v>
      </c>
      <c r="Q179">
        <v>1.5353999999999999E-3</v>
      </c>
      <c r="R179">
        <v>3.0000000000000001E-3</v>
      </c>
      <c r="S179">
        <f t="shared" si="3"/>
        <v>61.415999999999997</v>
      </c>
    </row>
    <row r="180" spans="15:19" x14ac:dyDescent="0.2">
      <c r="O180">
        <v>72.147999999999996</v>
      </c>
      <c r="P180">
        <v>34.749000000000002</v>
      </c>
      <c r="Q180">
        <v>1.5873E-3</v>
      </c>
      <c r="R180">
        <v>3.0000000000000001E-3</v>
      </c>
      <c r="S180">
        <f t="shared" si="3"/>
        <v>63.492000000000004</v>
      </c>
    </row>
    <row r="181" spans="15:19" x14ac:dyDescent="0.2">
      <c r="O181">
        <v>74.897999999999996</v>
      </c>
      <c r="P181">
        <v>34.732999999999997</v>
      </c>
      <c r="Q181">
        <v>1.6387999999999999E-3</v>
      </c>
      <c r="R181">
        <v>3.0000000000000001E-3</v>
      </c>
      <c r="S181">
        <f t="shared" si="3"/>
        <v>65.551999999999992</v>
      </c>
    </row>
    <row r="182" spans="15:19" x14ac:dyDescent="0.2">
      <c r="O182">
        <v>77.647999999999996</v>
      </c>
      <c r="P182">
        <v>34.716000000000001</v>
      </c>
      <c r="Q182">
        <v>1.6899E-3</v>
      </c>
      <c r="R182">
        <v>3.0000000000000001E-3</v>
      </c>
      <c r="S182">
        <f t="shared" si="3"/>
        <v>67.596000000000004</v>
      </c>
    </row>
    <row r="183" spans="15:19" x14ac:dyDescent="0.2">
      <c r="O183">
        <v>80.397999999999996</v>
      </c>
      <c r="P183">
        <v>34.700000000000003</v>
      </c>
      <c r="Q183">
        <v>1.7405999999999999E-3</v>
      </c>
      <c r="R183">
        <v>3.0000000000000001E-3</v>
      </c>
      <c r="S183">
        <f t="shared" si="3"/>
        <v>69.623999999999995</v>
      </c>
    </row>
    <row r="184" spans="15:19" x14ac:dyDescent="0.2">
      <c r="O184">
        <v>83.147999999999996</v>
      </c>
      <c r="P184">
        <v>34.683</v>
      </c>
      <c r="Q184">
        <v>1.7910999999999999E-3</v>
      </c>
      <c r="R184">
        <v>3.0000000000000001E-3</v>
      </c>
      <c r="S184">
        <f t="shared" si="3"/>
        <v>71.644000000000005</v>
      </c>
    </row>
    <row r="185" spans="15:19" x14ac:dyDescent="0.2">
      <c r="O185">
        <v>85.897999999999996</v>
      </c>
      <c r="P185">
        <v>34.665999999999997</v>
      </c>
      <c r="Q185">
        <v>1.8411E-3</v>
      </c>
      <c r="R185">
        <v>3.0000000000000001E-3</v>
      </c>
      <c r="S185">
        <f t="shared" si="3"/>
        <v>73.644000000000005</v>
      </c>
    </row>
    <row r="186" spans="15:19" x14ac:dyDescent="0.2">
      <c r="O186">
        <v>88.647999999999996</v>
      </c>
      <c r="P186">
        <v>34.649000000000001</v>
      </c>
      <c r="Q186">
        <v>1.8909E-3</v>
      </c>
      <c r="R186">
        <v>3.0000000000000001E-3</v>
      </c>
      <c r="S186">
        <f t="shared" si="3"/>
        <v>75.63600000000001</v>
      </c>
    </row>
    <row r="187" spans="15:19" x14ac:dyDescent="0.2">
      <c r="O187">
        <v>91.397999999999996</v>
      </c>
      <c r="P187">
        <v>34.631</v>
      </c>
      <c r="Q187">
        <v>1.9402E-3</v>
      </c>
      <c r="R187">
        <v>3.0000000000000001E-3</v>
      </c>
      <c r="S187">
        <f t="shared" si="3"/>
        <v>77.60799999999999</v>
      </c>
    </row>
    <row r="188" spans="15:19" x14ac:dyDescent="0.2">
      <c r="O188">
        <v>94.147999999999996</v>
      </c>
      <c r="P188">
        <v>34.613</v>
      </c>
      <c r="Q188">
        <v>1.9892999999999998E-3</v>
      </c>
      <c r="R188">
        <v>3.0000000000000001E-3</v>
      </c>
      <c r="S188">
        <f t="shared" si="3"/>
        <v>79.571999999999989</v>
      </c>
    </row>
    <row r="189" spans="15:19" x14ac:dyDescent="0.2">
      <c r="O189">
        <v>96.897999999999996</v>
      </c>
      <c r="P189">
        <v>34.594999999999999</v>
      </c>
      <c r="Q189">
        <v>2.0379999999999999E-3</v>
      </c>
      <c r="R189">
        <v>3.0000000000000001E-3</v>
      </c>
      <c r="S189">
        <f t="shared" si="3"/>
        <v>81.52</v>
      </c>
    </row>
    <row r="190" spans="15:19" x14ac:dyDescent="0.2">
      <c r="O190">
        <v>99.647999999999996</v>
      </c>
      <c r="P190">
        <v>34.576999999999998</v>
      </c>
      <c r="Q190">
        <v>2.0864E-3</v>
      </c>
      <c r="R190">
        <v>3.0000000000000001E-3</v>
      </c>
      <c r="S190">
        <f t="shared" si="3"/>
        <v>83.456000000000003</v>
      </c>
    </row>
    <row r="191" spans="15:19" x14ac:dyDescent="0.2">
      <c r="O191">
        <v>102.4</v>
      </c>
      <c r="P191">
        <v>34.558999999999997</v>
      </c>
      <c r="Q191">
        <v>2.1345000000000001E-3</v>
      </c>
      <c r="R191">
        <v>3.0000000000000001E-3</v>
      </c>
      <c r="S191">
        <f t="shared" si="3"/>
        <v>85.38000000000001</v>
      </c>
    </row>
    <row r="192" spans="15:19" x14ac:dyDescent="0.2">
      <c r="O192">
        <v>105.15</v>
      </c>
      <c r="P192">
        <v>34.540999999999997</v>
      </c>
      <c r="Q192">
        <v>2.1822E-3</v>
      </c>
      <c r="R192">
        <v>3.0000000000000001E-3</v>
      </c>
      <c r="S192">
        <f t="shared" si="3"/>
        <v>87.288000000000011</v>
      </c>
    </row>
    <row r="193" spans="15:19" x14ac:dyDescent="0.2">
      <c r="O193">
        <v>107.9</v>
      </c>
      <c r="P193">
        <v>34.521999999999998</v>
      </c>
      <c r="Q193">
        <v>2.2296E-3</v>
      </c>
      <c r="R193">
        <v>3.0000000000000001E-3</v>
      </c>
      <c r="S193">
        <f t="shared" si="3"/>
        <v>89.183999999999997</v>
      </c>
    </row>
    <row r="194" spans="15:19" x14ac:dyDescent="0.2">
      <c r="O194">
        <v>108.42</v>
      </c>
      <c r="P194">
        <v>34.518999999999998</v>
      </c>
      <c r="Q194">
        <v>2.2385999999999999E-3</v>
      </c>
      <c r="R194">
        <v>3.0000000000000001E-3</v>
      </c>
      <c r="S194">
        <f t="shared" si="3"/>
        <v>89.543999999999997</v>
      </c>
    </row>
    <row r="195" spans="15:19" x14ac:dyDescent="0.2">
      <c r="O195">
        <v>108.95</v>
      </c>
      <c r="P195">
        <v>34.515000000000001</v>
      </c>
      <c r="Q195">
        <v>2.2476000000000002E-3</v>
      </c>
      <c r="R195">
        <v>3.0000000000000001E-3</v>
      </c>
      <c r="S195">
        <f t="shared" si="3"/>
        <v>89.904000000000011</v>
      </c>
    </row>
    <row r="196" spans="15:19" x14ac:dyDescent="0.2">
      <c r="O196">
        <v>109.47</v>
      </c>
      <c r="P196">
        <v>34.512</v>
      </c>
      <c r="Q196">
        <v>2.2566000000000001E-3</v>
      </c>
      <c r="R196">
        <v>3.0000000000000001E-3</v>
      </c>
      <c r="S196">
        <f t="shared" si="3"/>
        <v>90.26400000000001</v>
      </c>
    </row>
    <row r="197" spans="15:19" x14ac:dyDescent="0.2">
      <c r="O197">
        <v>110</v>
      </c>
      <c r="P197">
        <v>34.508000000000003</v>
      </c>
      <c r="Q197">
        <v>2.2656E-3</v>
      </c>
      <c r="R197">
        <v>3.0000000000000001E-3</v>
      </c>
      <c r="S197">
        <f t="shared" si="3"/>
        <v>90.623999999999995</v>
      </c>
    </row>
    <row r="198" spans="15:19" x14ac:dyDescent="0.2">
      <c r="O198">
        <v>0</v>
      </c>
      <c r="P198">
        <v>33.200000000000003</v>
      </c>
      <c r="Q198">
        <v>1E-4</v>
      </c>
      <c r="R198">
        <v>4.0000000000000001E-3</v>
      </c>
      <c r="S198">
        <f t="shared" si="3"/>
        <v>4</v>
      </c>
    </row>
    <row r="199" spans="15:19" x14ac:dyDescent="0.2">
      <c r="O199">
        <v>2.2324999999999999</v>
      </c>
      <c r="P199">
        <v>33.945999999999998</v>
      </c>
      <c r="Q199">
        <v>1.5004999999999999E-4</v>
      </c>
      <c r="R199">
        <v>4.0000000000000001E-3</v>
      </c>
      <c r="S199">
        <f t="shared" si="3"/>
        <v>6.0019999999999998</v>
      </c>
    </row>
    <row r="200" spans="15:19" x14ac:dyDescent="0.2">
      <c r="O200">
        <v>4.4649999999999999</v>
      </c>
      <c r="P200">
        <v>34.271000000000001</v>
      </c>
      <c r="Q200">
        <v>1.9971E-4</v>
      </c>
      <c r="R200">
        <v>4.0000000000000001E-3</v>
      </c>
      <c r="S200">
        <f t="shared" si="3"/>
        <v>7.9883999999999995</v>
      </c>
    </row>
    <row r="201" spans="15:19" x14ac:dyDescent="0.2">
      <c r="O201">
        <v>6.6976000000000004</v>
      </c>
      <c r="P201">
        <v>34.444000000000003</v>
      </c>
      <c r="Q201">
        <v>2.4897999999999999E-4</v>
      </c>
      <c r="R201">
        <v>4.0000000000000001E-3</v>
      </c>
      <c r="S201">
        <f t="shared" si="3"/>
        <v>9.9591999999999992</v>
      </c>
    </row>
    <row r="202" spans="15:19" x14ac:dyDescent="0.2">
      <c r="O202">
        <v>8.9300999999999995</v>
      </c>
      <c r="P202">
        <v>34.570999999999998</v>
      </c>
      <c r="Q202">
        <v>2.9787999999999999E-4</v>
      </c>
      <c r="R202">
        <v>4.0000000000000001E-3</v>
      </c>
      <c r="S202">
        <f t="shared" si="3"/>
        <v>11.915199999999999</v>
      </c>
    </row>
    <row r="203" spans="15:19" x14ac:dyDescent="0.2">
      <c r="O203">
        <v>11.68</v>
      </c>
      <c r="P203">
        <v>34.67</v>
      </c>
      <c r="Q203">
        <v>3.5761000000000001E-4</v>
      </c>
      <c r="R203">
        <v>4.0000000000000001E-3</v>
      </c>
      <c r="S203">
        <f t="shared" si="3"/>
        <v>14.304399999999999</v>
      </c>
    </row>
    <row r="204" spans="15:19" x14ac:dyDescent="0.2">
      <c r="O204">
        <v>14.43</v>
      </c>
      <c r="P204">
        <v>34.731999999999999</v>
      </c>
      <c r="Q204">
        <v>4.1677000000000001E-4</v>
      </c>
      <c r="R204">
        <v>4.0000000000000001E-3</v>
      </c>
      <c r="S204">
        <f t="shared" si="3"/>
        <v>16.6708</v>
      </c>
    </row>
    <row r="205" spans="15:19" x14ac:dyDescent="0.2">
      <c r="O205">
        <v>17.18</v>
      </c>
      <c r="P205">
        <v>34.771000000000001</v>
      </c>
      <c r="Q205">
        <v>4.7537000000000002E-4</v>
      </c>
      <c r="R205">
        <v>4.0000000000000001E-3</v>
      </c>
      <c r="S205">
        <f t="shared" si="3"/>
        <v>19.014800000000001</v>
      </c>
    </row>
    <row r="206" spans="15:19" x14ac:dyDescent="0.2">
      <c r="O206">
        <v>19.93</v>
      </c>
      <c r="P206">
        <v>34.795000000000002</v>
      </c>
      <c r="Q206">
        <v>5.3342999999999999E-4</v>
      </c>
      <c r="R206">
        <v>4.0000000000000001E-3</v>
      </c>
      <c r="S206">
        <f t="shared" si="3"/>
        <v>21.337199999999999</v>
      </c>
    </row>
    <row r="207" spans="15:19" x14ac:dyDescent="0.2">
      <c r="O207">
        <v>22.68</v>
      </c>
      <c r="P207">
        <v>34.81</v>
      </c>
      <c r="Q207">
        <v>5.9093999999999998E-4</v>
      </c>
      <c r="R207">
        <v>4.0000000000000001E-3</v>
      </c>
      <c r="S207">
        <f t="shared" si="3"/>
        <v>23.637599999999999</v>
      </c>
    </row>
    <row r="208" spans="15:19" x14ac:dyDescent="0.2">
      <c r="O208">
        <v>25.43</v>
      </c>
      <c r="P208">
        <v>34.816000000000003</v>
      </c>
      <c r="Q208">
        <v>6.4791999999999996E-4</v>
      </c>
      <c r="R208">
        <v>4.0000000000000001E-3</v>
      </c>
      <c r="S208">
        <f t="shared" si="3"/>
        <v>25.916799999999999</v>
      </c>
    </row>
    <row r="209" spans="15:19" x14ac:dyDescent="0.2">
      <c r="O209">
        <v>28.18</v>
      </c>
      <c r="P209">
        <v>34.817</v>
      </c>
      <c r="Q209">
        <v>7.0436000000000001E-4</v>
      </c>
      <c r="R209">
        <v>4.0000000000000001E-3</v>
      </c>
      <c r="S209">
        <f t="shared" si="3"/>
        <v>28.174400000000002</v>
      </c>
    </row>
    <row r="210" spans="15:19" x14ac:dyDescent="0.2">
      <c r="O210">
        <v>30.93</v>
      </c>
      <c r="P210">
        <v>34.814</v>
      </c>
      <c r="Q210">
        <v>7.6028000000000001E-4</v>
      </c>
      <c r="R210">
        <v>4.0000000000000001E-3</v>
      </c>
      <c r="S210">
        <f t="shared" ref="S210:S273" si="4">Q210*40*1000</f>
        <v>30.411200000000001</v>
      </c>
    </row>
    <row r="211" spans="15:19" x14ac:dyDescent="0.2">
      <c r="O211">
        <v>33.68</v>
      </c>
      <c r="P211">
        <v>34.807000000000002</v>
      </c>
      <c r="Q211">
        <v>8.1567E-4</v>
      </c>
      <c r="R211">
        <v>4.0000000000000001E-3</v>
      </c>
      <c r="S211">
        <f t="shared" si="4"/>
        <v>32.626799999999996</v>
      </c>
    </row>
    <row r="212" spans="15:19" x14ac:dyDescent="0.2">
      <c r="O212">
        <v>36.43</v>
      </c>
      <c r="P212">
        <v>34.796999999999997</v>
      </c>
      <c r="Q212">
        <v>8.7056000000000004E-4</v>
      </c>
      <c r="R212">
        <v>4.0000000000000001E-3</v>
      </c>
      <c r="S212">
        <f t="shared" si="4"/>
        <v>34.822400000000002</v>
      </c>
    </row>
    <row r="213" spans="15:19" x14ac:dyDescent="0.2">
      <c r="O213">
        <v>39.18</v>
      </c>
      <c r="P213">
        <v>34.784999999999997</v>
      </c>
      <c r="Q213">
        <v>9.2493000000000002E-4</v>
      </c>
      <c r="R213">
        <v>4.0000000000000001E-3</v>
      </c>
      <c r="S213">
        <f t="shared" si="4"/>
        <v>36.997199999999999</v>
      </c>
    </row>
    <row r="214" spans="15:19" x14ac:dyDescent="0.2">
      <c r="O214">
        <v>41.93</v>
      </c>
      <c r="P214">
        <v>34.771999999999998</v>
      </c>
      <c r="Q214">
        <v>9.7879999999999994E-4</v>
      </c>
      <c r="R214">
        <v>4.0000000000000001E-3</v>
      </c>
      <c r="S214">
        <f t="shared" si="4"/>
        <v>39.152000000000001</v>
      </c>
    </row>
    <row r="215" spans="15:19" x14ac:dyDescent="0.2">
      <c r="O215">
        <v>44.68</v>
      </c>
      <c r="P215">
        <v>34.756999999999998</v>
      </c>
      <c r="Q215">
        <v>1.0322E-3</v>
      </c>
      <c r="R215">
        <v>4.0000000000000001E-3</v>
      </c>
      <c r="S215">
        <f t="shared" si="4"/>
        <v>41.288000000000004</v>
      </c>
    </row>
    <row r="216" spans="15:19" x14ac:dyDescent="0.2">
      <c r="O216">
        <v>47.43</v>
      </c>
      <c r="P216">
        <v>34.74</v>
      </c>
      <c r="Q216">
        <v>1.0851000000000001E-3</v>
      </c>
      <c r="R216">
        <v>4.0000000000000001E-3</v>
      </c>
      <c r="S216">
        <f t="shared" si="4"/>
        <v>43.404000000000003</v>
      </c>
    </row>
    <row r="217" spans="15:19" x14ac:dyDescent="0.2">
      <c r="O217">
        <v>50.18</v>
      </c>
      <c r="P217">
        <v>34.722999999999999</v>
      </c>
      <c r="Q217">
        <v>1.1375000000000001E-3</v>
      </c>
      <c r="R217">
        <v>4.0000000000000001E-3</v>
      </c>
      <c r="S217">
        <f t="shared" si="4"/>
        <v>45.5</v>
      </c>
    </row>
    <row r="218" spans="15:19" x14ac:dyDescent="0.2">
      <c r="O218">
        <v>52.93</v>
      </c>
      <c r="P218">
        <v>34.704000000000001</v>
      </c>
      <c r="Q218">
        <v>1.1894E-3</v>
      </c>
      <c r="R218">
        <v>4.0000000000000001E-3</v>
      </c>
      <c r="S218">
        <f t="shared" si="4"/>
        <v>47.576000000000001</v>
      </c>
    </row>
    <row r="219" spans="15:19" x14ac:dyDescent="0.2">
      <c r="O219">
        <v>55.68</v>
      </c>
      <c r="P219">
        <v>34.685000000000002</v>
      </c>
      <c r="Q219">
        <v>1.2408E-3</v>
      </c>
      <c r="R219">
        <v>4.0000000000000001E-3</v>
      </c>
      <c r="S219">
        <f t="shared" si="4"/>
        <v>49.632000000000005</v>
      </c>
    </row>
    <row r="220" spans="15:19" x14ac:dyDescent="0.2">
      <c r="O220">
        <v>58.43</v>
      </c>
      <c r="P220">
        <v>34.664000000000001</v>
      </c>
      <c r="Q220">
        <v>1.2918000000000001E-3</v>
      </c>
      <c r="R220">
        <v>4.0000000000000001E-3</v>
      </c>
      <c r="S220">
        <f t="shared" si="4"/>
        <v>51.672000000000004</v>
      </c>
    </row>
    <row r="221" spans="15:19" x14ac:dyDescent="0.2">
      <c r="O221">
        <v>61.18</v>
      </c>
      <c r="P221">
        <v>34.643999999999998</v>
      </c>
      <c r="Q221">
        <v>1.3423E-3</v>
      </c>
      <c r="R221">
        <v>4.0000000000000001E-3</v>
      </c>
      <c r="S221">
        <f t="shared" si="4"/>
        <v>53.692</v>
      </c>
    </row>
    <row r="222" spans="15:19" x14ac:dyDescent="0.2">
      <c r="O222">
        <v>63.93</v>
      </c>
      <c r="P222">
        <v>34.622</v>
      </c>
      <c r="Q222">
        <v>1.3923E-3</v>
      </c>
      <c r="R222">
        <v>4.0000000000000001E-3</v>
      </c>
      <c r="S222">
        <f t="shared" si="4"/>
        <v>55.692</v>
      </c>
    </row>
    <row r="223" spans="15:19" x14ac:dyDescent="0.2">
      <c r="O223">
        <v>66.680000000000007</v>
      </c>
      <c r="P223">
        <v>34.600999999999999</v>
      </c>
      <c r="Q223">
        <v>1.4419000000000001E-3</v>
      </c>
      <c r="R223">
        <v>4.0000000000000001E-3</v>
      </c>
      <c r="S223">
        <f t="shared" si="4"/>
        <v>57.676000000000002</v>
      </c>
    </row>
    <row r="224" spans="15:19" x14ac:dyDescent="0.2">
      <c r="O224">
        <v>69.430000000000007</v>
      </c>
      <c r="P224">
        <v>34.578000000000003</v>
      </c>
      <c r="Q224">
        <v>1.4909999999999999E-3</v>
      </c>
      <c r="R224">
        <v>4.0000000000000001E-3</v>
      </c>
      <c r="S224">
        <f t="shared" si="4"/>
        <v>59.64</v>
      </c>
    </row>
    <row r="225" spans="15:19" x14ac:dyDescent="0.2">
      <c r="O225">
        <v>72.180000000000007</v>
      </c>
      <c r="P225">
        <v>34.555999999999997</v>
      </c>
      <c r="Q225">
        <v>1.5397E-3</v>
      </c>
      <c r="R225">
        <v>4.0000000000000001E-3</v>
      </c>
      <c r="S225">
        <f t="shared" si="4"/>
        <v>61.587999999999994</v>
      </c>
    </row>
    <row r="226" spans="15:19" x14ac:dyDescent="0.2">
      <c r="O226">
        <v>74.930000000000007</v>
      </c>
      <c r="P226">
        <v>34.531999999999996</v>
      </c>
      <c r="Q226">
        <v>1.588E-3</v>
      </c>
      <c r="R226">
        <v>4.0000000000000001E-3</v>
      </c>
      <c r="S226">
        <f t="shared" si="4"/>
        <v>63.519999999999996</v>
      </c>
    </row>
    <row r="227" spans="15:19" x14ac:dyDescent="0.2">
      <c r="O227">
        <v>77.680000000000007</v>
      </c>
      <c r="P227">
        <v>34.509</v>
      </c>
      <c r="Q227">
        <v>1.6358E-3</v>
      </c>
      <c r="R227">
        <v>4.0000000000000001E-3</v>
      </c>
      <c r="S227">
        <f t="shared" si="4"/>
        <v>65.432000000000002</v>
      </c>
    </row>
    <row r="228" spans="15:19" x14ac:dyDescent="0.2">
      <c r="O228">
        <v>80.430000000000007</v>
      </c>
      <c r="P228">
        <v>34.484999999999999</v>
      </c>
      <c r="Q228">
        <v>1.6831000000000001E-3</v>
      </c>
      <c r="R228">
        <v>4.0000000000000001E-3</v>
      </c>
      <c r="S228">
        <f t="shared" si="4"/>
        <v>67.324000000000012</v>
      </c>
    </row>
    <row r="229" spans="15:19" x14ac:dyDescent="0.2">
      <c r="O229">
        <v>83.18</v>
      </c>
      <c r="P229">
        <v>34.460999999999999</v>
      </c>
      <c r="Q229">
        <v>1.7301E-3</v>
      </c>
      <c r="R229">
        <v>4.0000000000000001E-3</v>
      </c>
      <c r="S229">
        <f t="shared" si="4"/>
        <v>69.204000000000008</v>
      </c>
    </row>
    <row r="230" spans="15:19" x14ac:dyDescent="0.2">
      <c r="O230">
        <v>85.93</v>
      </c>
      <c r="P230">
        <v>34.436999999999998</v>
      </c>
      <c r="Q230">
        <v>1.7765999999999999E-3</v>
      </c>
      <c r="R230">
        <v>4.0000000000000001E-3</v>
      </c>
      <c r="S230">
        <f t="shared" si="4"/>
        <v>71.064000000000007</v>
      </c>
    </row>
    <row r="231" spans="15:19" x14ac:dyDescent="0.2">
      <c r="O231">
        <v>88.68</v>
      </c>
      <c r="P231">
        <v>34.411999999999999</v>
      </c>
      <c r="Q231">
        <v>1.8227E-3</v>
      </c>
      <c r="R231">
        <v>4.0000000000000001E-3</v>
      </c>
      <c r="S231">
        <f t="shared" si="4"/>
        <v>72.908000000000001</v>
      </c>
    </row>
    <row r="232" spans="15:19" x14ac:dyDescent="0.2">
      <c r="O232">
        <v>91.43</v>
      </c>
      <c r="P232">
        <v>34.387999999999998</v>
      </c>
      <c r="Q232">
        <v>1.8684000000000001E-3</v>
      </c>
      <c r="R232">
        <v>4.0000000000000001E-3</v>
      </c>
      <c r="S232">
        <f t="shared" si="4"/>
        <v>74.73599999999999</v>
      </c>
    </row>
    <row r="233" spans="15:19" x14ac:dyDescent="0.2">
      <c r="O233">
        <v>94.18</v>
      </c>
      <c r="P233">
        <v>34.363</v>
      </c>
      <c r="Q233">
        <v>1.9136999999999999E-3</v>
      </c>
      <c r="R233">
        <v>4.0000000000000001E-3</v>
      </c>
      <c r="S233">
        <f t="shared" si="4"/>
        <v>76.548000000000002</v>
      </c>
    </row>
    <row r="234" spans="15:19" x14ac:dyDescent="0.2">
      <c r="O234">
        <v>96.93</v>
      </c>
      <c r="P234">
        <v>34.338000000000001</v>
      </c>
      <c r="Q234">
        <v>1.9586E-3</v>
      </c>
      <c r="R234">
        <v>4.0000000000000001E-3</v>
      </c>
      <c r="S234">
        <f t="shared" si="4"/>
        <v>78.343999999999994</v>
      </c>
    </row>
    <row r="235" spans="15:19" x14ac:dyDescent="0.2">
      <c r="O235">
        <v>99.68</v>
      </c>
      <c r="P235">
        <v>34.311999999999998</v>
      </c>
      <c r="Q235">
        <v>2.0030999999999998E-3</v>
      </c>
      <c r="R235">
        <v>4.0000000000000001E-3</v>
      </c>
      <c r="S235">
        <f t="shared" si="4"/>
        <v>80.123999999999995</v>
      </c>
    </row>
    <row r="236" spans="15:19" x14ac:dyDescent="0.2">
      <c r="O236">
        <v>102.43</v>
      </c>
      <c r="P236">
        <v>34.286999999999999</v>
      </c>
      <c r="Q236">
        <v>2.0471999999999999E-3</v>
      </c>
      <c r="R236">
        <v>4.0000000000000001E-3</v>
      </c>
      <c r="S236">
        <f t="shared" si="4"/>
        <v>81.887999999999991</v>
      </c>
    </row>
    <row r="237" spans="15:19" x14ac:dyDescent="0.2">
      <c r="O237">
        <v>105.18</v>
      </c>
      <c r="P237">
        <v>34.261000000000003</v>
      </c>
      <c r="Q237">
        <v>2.0909000000000001E-3</v>
      </c>
      <c r="R237">
        <v>4.0000000000000001E-3</v>
      </c>
      <c r="S237">
        <f t="shared" si="4"/>
        <v>83.635999999999996</v>
      </c>
    </row>
    <row r="238" spans="15:19" x14ac:dyDescent="0.2">
      <c r="O238">
        <v>107.93</v>
      </c>
      <c r="P238">
        <v>34.234999999999999</v>
      </c>
      <c r="Q238">
        <v>2.1342000000000002E-3</v>
      </c>
      <c r="R238">
        <v>4.0000000000000001E-3</v>
      </c>
      <c r="S238">
        <f t="shared" si="4"/>
        <v>85.367999999999995</v>
      </c>
    </row>
    <row r="239" spans="15:19" x14ac:dyDescent="0.2">
      <c r="O239">
        <v>108.45</v>
      </c>
      <c r="P239">
        <v>34.229999999999997</v>
      </c>
      <c r="Q239">
        <v>2.1423000000000002E-3</v>
      </c>
      <c r="R239">
        <v>4.0000000000000001E-3</v>
      </c>
      <c r="S239">
        <f t="shared" si="4"/>
        <v>85.692000000000007</v>
      </c>
    </row>
    <row r="240" spans="15:19" x14ac:dyDescent="0.2">
      <c r="O240">
        <v>108.97</v>
      </c>
      <c r="P240">
        <v>34.225000000000001</v>
      </c>
      <c r="Q240">
        <v>2.1503999999999998E-3</v>
      </c>
      <c r="R240">
        <v>4.0000000000000001E-3</v>
      </c>
      <c r="S240">
        <f t="shared" si="4"/>
        <v>86.015999999999991</v>
      </c>
    </row>
    <row r="241" spans="15:19" x14ac:dyDescent="0.2">
      <c r="O241">
        <v>109.48</v>
      </c>
      <c r="P241">
        <v>34.22</v>
      </c>
      <c r="Q241">
        <v>2.1584999999999998E-3</v>
      </c>
      <c r="R241">
        <v>4.0000000000000001E-3</v>
      </c>
      <c r="S241">
        <f t="shared" si="4"/>
        <v>86.34</v>
      </c>
    </row>
    <row r="242" spans="15:19" x14ac:dyDescent="0.2">
      <c r="O242">
        <v>110</v>
      </c>
      <c r="P242">
        <v>34.216000000000001</v>
      </c>
      <c r="Q242">
        <v>2.1665999999999999E-3</v>
      </c>
      <c r="R242">
        <v>4.0000000000000001E-3</v>
      </c>
      <c r="S242">
        <f t="shared" si="4"/>
        <v>86.663999999999987</v>
      </c>
    </row>
    <row r="243" spans="15:19" x14ac:dyDescent="0.2">
      <c r="O243">
        <v>0</v>
      </c>
      <c r="P243">
        <v>33.200000000000003</v>
      </c>
      <c r="Q243">
        <v>1E-4</v>
      </c>
      <c r="R243">
        <v>5.0000000000000001E-3</v>
      </c>
      <c r="S243">
        <f t="shared" si="4"/>
        <v>4</v>
      </c>
    </row>
    <row r="244" spans="15:19" x14ac:dyDescent="0.2">
      <c r="O244">
        <v>2.2406000000000001</v>
      </c>
      <c r="P244">
        <v>33.936999999999998</v>
      </c>
      <c r="Q244">
        <v>1.4999999999999999E-4</v>
      </c>
      <c r="R244">
        <v>5.0000000000000001E-3</v>
      </c>
      <c r="S244">
        <f t="shared" si="4"/>
        <v>5.9999999999999991</v>
      </c>
    </row>
    <row r="245" spans="15:19" x14ac:dyDescent="0.2">
      <c r="O245">
        <v>4.4812000000000003</v>
      </c>
      <c r="P245">
        <v>34.255000000000003</v>
      </c>
      <c r="Q245">
        <v>1.9951999999999999E-4</v>
      </c>
      <c r="R245">
        <v>5.0000000000000001E-3</v>
      </c>
      <c r="S245">
        <f t="shared" si="4"/>
        <v>7.9807999999999995</v>
      </c>
    </row>
    <row r="246" spans="15:19" x14ac:dyDescent="0.2">
      <c r="O246">
        <v>6.7218</v>
      </c>
      <c r="P246">
        <v>34.418999999999997</v>
      </c>
      <c r="Q246">
        <v>2.4855E-4</v>
      </c>
      <c r="R246">
        <v>5.0000000000000001E-3</v>
      </c>
      <c r="S246">
        <f t="shared" si="4"/>
        <v>9.9420000000000002</v>
      </c>
    </row>
    <row r="247" spans="15:19" x14ac:dyDescent="0.2">
      <c r="O247">
        <v>8.9624000000000006</v>
      </c>
      <c r="P247">
        <v>34.539000000000001</v>
      </c>
      <c r="Q247">
        <v>2.9712E-4</v>
      </c>
      <c r="R247">
        <v>5.0000000000000001E-3</v>
      </c>
      <c r="S247">
        <f t="shared" si="4"/>
        <v>11.8848</v>
      </c>
    </row>
    <row r="248" spans="15:19" x14ac:dyDescent="0.2">
      <c r="O248">
        <v>11.712</v>
      </c>
      <c r="P248">
        <v>34.631</v>
      </c>
      <c r="Q248">
        <v>3.5608999999999999E-4</v>
      </c>
      <c r="R248">
        <v>5.0000000000000001E-3</v>
      </c>
      <c r="S248">
        <f t="shared" si="4"/>
        <v>14.243599999999999</v>
      </c>
    </row>
    <row r="249" spans="15:19" x14ac:dyDescent="0.2">
      <c r="O249">
        <v>14.462</v>
      </c>
      <c r="P249">
        <v>34.685000000000002</v>
      </c>
      <c r="Q249">
        <v>4.1438E-4</v>
      </c>
      <c r="R249">
        <v>5.0000000000000001E-3</v>
      </c>
      <c r="S249">
        <f t="shared" si="4"/>
        <v>16.575199999999999</v>
      </c>
    </row>
    <row r="250" spans="15:19" x14ac:dyDescent="0.2">
      <c r="O250">
        <v>17.212</v>
      </c>
      <c r="P250">
        <v>34.716999999999999</v>
      </c>
      <c r="Q250">
        <v>4.7197999999999999E-4</v>
      </c>
      <c r="R250">
        <v>5.0000000000000001E-3</v>
      </c>
      <c r="S250">
        <f t="shared" si="4"/>
        <v>18.879199999999997</v>
      </c>
    </row>
    <row r="251" spans="15:19" x14ac:dyDescent="0.2">
      <c r="O251">
        <v>19.962</v>
      </c>
      <c r="P251">
        <v>34.734999999999999</v>
      </c>
      <c r="Q251">
        <v>5.2890999999999995E-4</v>
      </c>
      <c r="R251">
        <v>5.0000000000000001E-3</v>
      </c>
      <c r="S251">
        <f t="shared" si="4"/>
        <v>21.156399999999998</v>
      </c>
    </row>
    <row r="252" spans="15:19" x14ac:dyDescent="0.2">
      <c r="O252">
        <v>22.712</v>
      </c>
      <c r="P252">
        <v>34.741999999999997</v>
      </c>
      <c r="Q252">
        <v>5.8518000000000003E-4</v>
      </c>
      <c r="R252">
        <v>5.0000000000000001E-3</v>
      </c>
      <c r="S252">
        <f t="shared" si="4"/>
        <v>23.407200000000003</v>
      </c>
    </row>
    <row r="253" spans="15:19" x14ac:dyDescent="0.2">
      <c r="O253">
        <v>25.462</v>
      </c>
      <c r="P253">
        <v>34.741</v>
      </c>
      <c r="Q253">
        <v>6.4079999999999996E-4</v>
      </c>
      <c r="R253">
        <v>5.0000000000000001E-3</v>
      </c>
      <c r="S253">
        <f t="shared" si="4"/>
        <v>25.631999999999998</v>
      </c>
    </row>
    <row r="254" spans="15:19" x14ac:dyDescent="0.2">
      <c r="O254">
        <v>28.212</v>
      </c>
      <c r="P254">
        <v>34.734999999999999</v>
      </c>
      <c r="Q254">
        <v>6.9576999999999996E-4</v>
      </c>
      <c r="R254">
        <v>5.0000000000000001E-3</v>
      </c>
      <c r="S254">
        <f t="shared" si="4"/>
        <v>27.8308</v>
      </c>
    </row>
    <row r="255" spans="15:19" x14ac:dyDescent="0.2">
      <c r="O255">
        <v>30.962</v>
      </c>
      <c r="P255">
        <v>34.725000000000001</v>
      </c>
      <c r="Q255">
        <v>7.5009999999999996E-4</v>
      </c>
      <c r="R255">
        <v>5.0000000000000001E-3</v>
      </c>
      <c r="S255">
        <f t="shared" si="4"/>
        <v>30.003999999999998</v>
      </c>
    </row>
    <row r="256" spans="15:19" x14ac:dyDescent="0.2">
      <c r="O256">
        <v>33.712000000000003</v>
      </c>
      <c r="P256">
        <v>34.710999999999999</v>
      </c>
      <c r="Q256">
        <v>8.0380999999999996E-4</v>
      </c>
      <c r="R256">
        <v>5.0000000000000001E-3</v>
      </c>
      <c r="S256">
        <f t="shared" si="4"/>
        <v>32.1524</v>
      </c>
    </row>
    <row r="257" spans="15:19" x14ac:dyDescent="0.2">
      <c r="O257">
        <v>36.462000000000003</v>
      </c>
      <c r="P257">
        <v>34.695</v>
      </c>
      <c r="Q257">
        <v>8.5689999999999996E-4</v>
      </c>
      <c r="R257">
        <v>5.0000000000000001E-3</v>
      </c>
      <c r="S257">
        <f t="shared" si="4"/>
        <v>34.276000000000003</v>
      </c>
    </row>
    <row r="258" spans="15:19" x14ac:dyDescent="0.2">
      <c r="O258">
        <v>39.212000000000003</v>
      </c>
      <c r="P258">
        <v>34.676000000000002</v>
      </c>
      <c r="Q258">
        <v>9.0936999999999995E-4</v>
      </c>
      <c r="R258">
        <v>5.0000000000000001E-3</v>
      </c>
      <c r="S258">
        <f t="shared" si="4"/>
        <v>36.3748</v>
      </c>
    </row>
    <row r="259" spans="15:19" x14ac:dyDescent="0.2">
      <c r="O259">
        <v>41.962000000000003</v>
      </c>
      <c r="P259">
        <v>34.655000000000001</v>
      </c>
      <c r="Q259">
        <v>9.6124999999999997E-4</v>
      </c>
      <c r="R259">
        <v>5.0000000000000001E-3</v>
      </c>
      <c r="S259">
        <f t="shared" si="4"/>
        <v>38.449999999999996</v>
      </c>
    </row>
    <row r="260" spans="15:19" x14ac:dyDescent="0.2">
      <c r="O260">
        <v>44.712000000000003</v>
      </c>
      <c r="P260">
        <v>34.633000000000003</v>
      </c>
      <c r="Q260">
        <v>1.0124999999999999E-3</v>
      </c>
      <c r="R260">
        <v>5.0000000000000001E-3</v>
      </c>
      <c r="S260">
        <f t="shared" si="4"/>
        <v>40.499999999999993</v>
      </c>
    </row>
    <row r="261" spans="15:19" x14ac:dyDescent="0.2">
      <c r="O261">
        <v>47.462000000000003</v>
      </c>
      <c r="P261">
        <v>34.609000000000002</v>
      </c>
      <c r="Q261">
        <v>1.0632E-3</v>
      </c>
      <c r="R261">
        <v>5.0000000000000001E-3</v>
      </c>
      <c r="S261">
        <f t="shared" si="4"/>
        <v>42.528000000000006</v>
      </c>
    </row>
    <row r="262" spans="15:19" x14ac:dyDescent="0.2">
      <c r="O262">
        <v>50.212000000000003</v>
      </c>
      <c r="P262">
        <v>34.585000000000001</v>
      </c>
      <c r="Q262">
        <v>1.1133E-3</v>
      </c>
      <c r="R262">
        <v>5.0000000000000001E-3</v>
      </c>
      <c r="S262">
        <f t="shared" si="4"/>
        <v>44.532000000000004</v>
      </c>
    </row>
    <row r="263" spans="15:19" x14ac:dyDescent="0.2">
      <c r="O263">
        <v>52.962000000000003</v>
      </c>
      <c r="P263">
        <v>34.558999999999997</v>
      </c>
      <c r="Q263">
        <v>1.1628999999999999E-3</v>
      </c>
      <c r="R263">
        <v>5.0000000000000001E-3</v>
      </c>
      <c r="S263">
        <f t="shared" si="4"/>
        <v>46.515999999999998</v>
      </c>
    </row>
    <row r="264" spans="15:19" x14ac:dyDescent="0.2">
      <c r="O264">
        <v>55.712000000000003</v>
      </c>
      <c r="P264">
        <v>34.531999999999996</v>
      </c>
      <c r="Q264">
        <v>1.2118999999999999E-3</v>
      </c>
      <c r="R264">
        <v>5.0000000000000001E-3</v>
      </c>
      <c r="S264">
        <f t="shared" si="4"/>
        <v>48.475999999999999</v>
      </c>
    </row>
    <row r="265" spans="15:19" x14ac:dyDescent="0.2">
      <c r="O265">
        <v>58.462000000000003</v>
      </c>
      <c r="P265">
        <v>34.505000000000003</v>
      </c>
      <c r="Q265">
        <v>1.2603E-3</v>
      </c>
      <c r="R265">
        <v>5.0000000000000001E-3</v>
      </c>
      <c r="S265">
        <f t="shared" si="4"/>
        <v>50.411999999999999</v>
      </c>
    </row>
    <row r="266" spans="15:19" x14ac:dyDescent="0.2">
      <c r="O266">
        <v>61.212000000000003</v>
      </c>
      <c r="P266">
        <v>34.476999999999997</v>
      </c>
      <c r="Q266">
        <v>1.3082E-3</v>
      </c>
      <c r="R266">
        <v>5.0000000000000001E-3</v>
      </c>
      <c r="S266">
        <f t="shared" si="4"/>
        <v>52.328000000000003</v>
      </c>
    </row>
    <row r="267" spans="15:19" x14ac:dyDescent="0.2">
      <c r="O267">
        <v>63.962000000000003</v>
      </c>
      <c r="P267">
        <v>34.448999999999998</v>
      </c>
      <c r="Q267">
        <v>1.3554999999999999E-3</v>
      </c>
      <c r="R267">
        <v>5.0000000000000001E-3</v>
      </c>
      <c r="S267">
        <f t="shared" si="4"/>
        <v>54.22</v>
      </c>
    </row>
    <row r="268" spans="15:19" x14ac:dyDescent="0.2">
      <c r="O268">
        <v>66.712000000000003</v>
      </c>
      <c r="P268">
        <v>34.42</v>
      </c>
      <c r="Q268">
        <v>1.4023E-3</v>
      </c>
      <c r="R268">
        <v>5.0000000000000001E-3</v>
      </c>
      <c r="S268">
        <f t="shared" si="4"/>
        <v>56.092000000000006</v>
      </c>
    </row>
    <row r="269" spans="15:19" x14ac:dyDescent="0.2">
      <c r="O269">
        <v>69.462000000000003</v>
      </c>
      <c r="P269">
        <v>34.39</v>
      </c>
      <c r="Q269">
        <v>1.4486E-3</v>
      </c>
      <c r="R269">
        <v>5.0000000000000001E-3</v>
      </c>
      <c r="S269">
        <f t="shared" si="4"/>
        <v>57.943999999999996</v>
      </c>
    </row>
    <row r="270" spans="15:19" x14ac:dyDescent="0.2">
      <c r="O270">
        <v>72.212000000000003</v>
      </c>
      <c r="P270">
        <v>34.36</v>
      </c>
      <c r="Q270">
        <v>1.4943999999999999E-3</v>
      </c>
      <c r="R270">
        <v>5.0000000000000001E-3</v>
      </c>
      <c r="S270">
        <f t="shared" si="4"/>
        <v>59.775999999999996</v>
      </c>
    </row>
    <row r="271" spans="15:19" x14ac:dyDescent="0.2">
      <c r="O271">
        <v>74.962000000000003</v>
      </c>
      <c r="P271">
        <v>34.33</v>
      </c>
      <c r="Q271">
        <v>1.5397E-3</v>
      </c>
      <c r="R271">
        <v>5.0000000000000001E-3</v>
      </c>
      <c r="S271">
        <f t="shared" si="4"/>
        <v>61.587999999999994</v>
      </c>
    </row>
    <row r="272" spans="15:19" x14ac:dyDescent="0.2">
      <c r="O272">
        <v>77.712000000000003</v>
      </c>
      <c r="P272">
        <v>34.298999999999999</v>
      </c>
      <c r="Q272">
        <v>1.5843999999999999E-3</v>
      </c>
      <c r="R272">
        <v>5.0000000000000001E-3</v>
      </c>
      <c r="S272">
        <f t="shared" si="4"/>
        <v>63.376000000000005</v>
      </c>
    </row>
    <row r="273" spans="15:19" x14ac:dyDescent="0.2">
      <c r="O273">
        <v>80.462000000000003</v>
      </c>
      <c r="P273">
        <v>34.268000000000001</v>
      </c>
      <c r="Q273">
        <v>1.6287000000000001E-3</v>
      </c>
      <c r="R273">
        <v>5.0000000000000001E-3</v>
      </c>
      <c r="S273">
        <f t="shared" si="4"/>
        <v>65.147999999999996</v>
      </c>
    </row>
    <row r="274" spans="15:19" x14ac:dyDescent="0.2">
      <c r="O274">
        <v>83.212000000000003</v>
      </c>
      <c r="P274">
        <v>34.237000000000002</v>
      </c>
      <c r="Q274">
        <v>1.6724000000000001E-3</v>
      </c>
      <c r="R274">
        <v>5.0000000000000001E-3</v>
      </c>
      <c r="S274">
        <f t="shared" ref="S274:S337" si="5">Q274*40*1000</f>
        <v>66.896000000000015</v>
      </c>
    </row>
    <row r="275" spans="15:19" x14ac:dyDescent="0.2">
      <c r="O275">
        <v>85.962000000000003</v>
      </c>
      <c r="P275">
        <v>34.204999999999998</v>
      </c>
      <c r="Q275">
        <v>1.7156999999999999E-3</v>
      </c>
      <c r="R275">
        <v>5.0000000000000001E-3</v>
      </c>
      <c r="S275">
        <f t="shared" si="5"/>
        <v>68.628</v>
      </c>
    </row>
    <row r="276" spans="15:19" x14ac:dyDescent="0.2">
      <c r="O276">
        <v>88.712000000000003</v>
      </c>
      <c r="P276">
        <v>34.173000000000002</v>
      </c>
      <c r="Q276">
        <v>1.7585000000000001E-3</v>
      </c>
      <c r="R276">
        <v>5.0000000000000001E-3</v>
      </c>
      <c r="S276">
        <f t="shared" si="5"/>
        <v>70.34</v>
      </c>
    </row>
    <row r="277" spans="15:19" x14ac:dyDescent="0.2">
      <c r="O277">
        <v>91.462000000000003</v>
      </c>
      <c r="P277">
        <v>34.140999999999998</v>
      </c>
      <c r="Q277">
        <v>1.8009E-3</v>
      </c>
      <c r="R277">
        <v>5.0000000000000001E-3</v>
      </c>
      <c r="S277">
        <f t="shared" si="5"/>
        <v>72.036000000000001</v>
      </c>
    </row>
    <row r="278" spans="15:19" x14ac:dyDescent="0.2">
      <c r="O278">
        <v>94.212000000000003</v>
      </c>
      <c r="P278">
        <v>34.107999999999997</v>
      </c>
      <c r="Q278">
        <v>1.8427000000000001E-3</v>
      </c>
      <c r="R278">
        <v>5.0000000000000001E-3</v>
      </c>
      <c r="S278">
        <f t="shared" si="5"/>
        <v>73.707999999999998</v>
      </c>
    </row>
    <row r="279" spans="15:19" x14ac:dyDescent="0.2">
      <c r="O279">
        <v>96.962000000000003</v>
      </c>
      <c r="P279">
        <v>34.076000000000001</v>
      </c>
      <c r="Q279">
        <v>1.8841999999999999E-3</v>
      </c>
      <c r="R279">
        <v>5.0000000000000001E-3</v>
      </c>
      <c r="S279">
        <f t="shared" si="5"/>
        <v>75.367999999999995</v>
      </c>
    </row>
    <row r="280" spans="15:19" x14ac:dyDescent="0.2">
      <c r="O280">
        <v>99.712000000000003</v>
      </c>
      <c r="P280">
        <v>34.042999999999999</v>
      </c>
      <c r="Q280">
        <v>1.9250999999999999E-3</v>
      </c>
      <c r="R280">
        <v>5.0000000000000001E-3</v>
      </c>
      <c r="S280">
        <f t="shared" si="5"/>
        <v>77.003999999999991</v>
      </c>
    </row>
    <row r="281" spans="15:19" x14ac:dyDescent="0.2">
      <c r="O281">
        <v>102.46</v>
      </c>
      <c r="P281">
        <v>34.01</v>
      </c>
      <c r="Q281">
        <v>1.9656000000000001E-3</v>
      </c>
      <c r="R281">
        <v>5.0000000000000001E-3</v>
      </c>
      <c r="S281">
        <f t="shared" si="5"/>
        <v>78.623999999999995</v>
      </c>
    </row>
    <row r="282" spans="15:19" x14ac:dyDescent="0.2">
      <c r="O282">
        <v>105.21</v>
      </c>
      <c r="P282">
        <v>33.976999999999997</v>
      </c>
      <c r="Q282">
        <v>2.0057E-3</v>
      </c>
      <c r="R282">
        <v>5.0000000000000001E-3</v>
      </c>
      <c r="S282">
        <f t="shared" si="5"/>
        <v>80.227999999999994</v>
      </c>
    </row>
    <row r="283" spans="15:19" x14ac:dyDescent="0.2">
      <c r="O283">
        <v>107.96</v>
      </c>
      <c r="P283">
        <v>33.942999999999998</v>
      </c>
      <c r="Q283">
        <v>2.0454000000000002E-3</v>
      </c>
      <c r="R283">
        <v>5.0000000000000001E-3</v>
      </c>
      <c r="S283">
        <f t="shared" si="5"/>
        <v>81.816000000000003</v>
      </c>
    </row>
    <row r="284" spans="15:19" x14ac:dyDescent="0.2">
      <c r="O284">
        <v>108.47</v>
      </c>
      <c r="P284">
        <v>33.936999999999998</v>
      </c>
      <c r="Q284">
        <v>2.0527000000000002E-3</v>
      </c>
      <c r="R284">
        <v>5.0000000000000001E-3</v>
      </c>
      <c r="S284">
        <f t="shared" si="5"/>
        <v>82.108000000000018</v>
      </c>
    </row>
    <row r="285" spans="15:19" x14ac:dyDescent="0.2">
      <c r="O285">
        <v>108.98</v>
      </c>
      <c r="P285">
        <v>33.930999999999997</v>
      </c>
      <c r="Q285">
        <v>2.0600000000000002E-3</v>
      </c>
      <c r="R285">
        <v>5.0000000000000001E-3</v>
      </c>
      <c r="S285">
        <f t="shared" si="5"/>
        <v>82.4</v>
      </c>
    </row>
    <row r="286" spans="15:19" x14ac:dyDescent="0.2">
      <c r="O286">
        <v>109.49</v>
      </c>
      <c r="P286">
        <v>33.924999999999997</v>
      </c>
      <c r="Q286">
        <v>2.0671999999999999E-3</v>
      </c>
      <c r="R286">
        <v>5.0000000000000001E-3</v>
      </c>
      <c r="S286">
        <f t="shared" si="5"/>
        <v>82.688000000000002</v>
      </c>
    </row>
    <row r="287" spans="15:19" x14ac:dyDescent="0.2">
      <c r="O287">
        <v>110</v>
      </c>
      <c r="P287">
        <v>33.918999999999997</v>
      </c>
      <c r="Q287">
        <v>2.0745E-3</v>
      </c>
      <c r="R287">
        <v>5.0000000000000001E-3</v>
      </c>
      <c r="S287">
        <f t="shared" si="5"/>
        <v>82.98</v>
      </c>
    </row>
    <row r="288" spans="15:19" x14ac:dyDescent="0.2">
      <c r="O288">
        <v>0</v>
      </c>
      <c r="P288">
        <v>33.200000000000003</v>
      </c>
      <c r="Q288">
        <v>1E-4</v>
      </c>
      <c r="R288">
        <v>6.0000000000000001E-3</v>
      </c>
      <c r="S288">
        <f t="shared" si="5"/>
        <v>4</v>
      </c>
    </row>
    <row r="289" spans="15:19" x14ac:dyDescent="0.2">
      <c r="O289">
        <v>2.2486999999999999</v>
      </c>
      <c r="P289">
        <v>33.929000000000002</v>
      </c>
      <c r="Q289">
        <v>1.4995000000000001E-4</v>
      </c>
      <c r="R289">
        <v>6.0000000000000001E-3</v>
      </c>
      <c r="S289">
        <f t="shared" si="5"/>
        <v>5.9980000000000011</v>
      </c>
    </row>
    <row r="290" spans="15:19" x14ac:dyDescent="0.2">
      <c r="O290">
        <v>4.4974999999999996</v>
      </c>
      <c r="P290">
        <v>34.238</v>
      </c>
      <c r="Q290">
        <v>1.9932000000000001E-4</v>
      </c>
      <c r="R290">
        <v>6.0000000000000001E-3</v>
      </c>
      <c r="S290">
        <f t="shared" si="5"/>
        <v>7.9728000000000003</v>
      </c>
    </row>
    <row r="291" spans="15:19" x14ac:dyDescent="0.2">
      <c r="O291">
        <v>6.7462</v>
      </c>
      <c r="P291">
        <v>34.393999999999998</v>
      </c>
      <c r="Q291">
        <v>2.4812E-4</v>
      </c>
      <c r="R291">
        <v>6.0000000000000001E-3</v>
      </c>
      <c r="S291">
        <f t="shared" si="5"/>
        <v>9.9248000000000012</v>
      </c>
    </row>
    <row r="292" spans="15:19" x14ac:dyDescent="0.2">
      <c r="O292">
        <v>8.9949999999999992</v>
      </c>
      <c r="P292">
        <v>34.506999999999998</v>
      </c>
      <c r="Q292">
        <v>2.9635000000000002E-4</v>
      </c>
      <c r="R292">
        <v>6.0000000000000001E-3</v>
      </c>
      <c r="S292">
        <f t="shared" si="5"/>
        <v>11.853999999999999</v>
      </c>
    </row>
    <row r="293" spans="15:19" x14ac:dyDescent="0.2">
      <c r="O293">
        <v>11.744999999999999</v>
      </c>
      <c r="P293">
        <v>34.591000000000001</v>
      </c>
      <c r="Q293">
        <v>3.5459000000000001E-4</v>
      </c>
      <c r="R293">
        <v>6.0000000000000001E-3</v>
      </c>
      <c r="S293">
        <f t="shared" si="5"/>
        <v>14.1836</v>
      </c>
    </row>
    <row r="294" spans="15:19" x14ac:dyDescent="0.2">
      <c r="O294">
        <v>14.494999999999999</v>
      </c>
      <c r="P294">
        <v>34.637999999999998</v>
      </c>
      <c r="Q294">
        <v>4.1200999999999998E-4</v>
      </c>
      <c r="R294">
        <v>6.0000000000000001E-3</v>
      </c>
      <c r="S294">
        <f t="shared" si="5"/>
        <v>16.480399999999999</v>
      </c>
    </row>
    <row r="295" spans="15:19" x14ac:dyDescent="0.2">
      <c r="O295">
        <v>17.245000000000001</v>
      </c>
      <c r="P295">
        <v>34.662999999999997</v>
      </c>
      <c r="Q295">
        <v>4.6862999999999999E-4</v>
      </c>
      <c r="R295">
        <v>6.0000000000000001E-3</v>
      </c>
      <c r="S295">
        <f t="shared" si="5"/>
        <v>18.745200000000001</v>
      </c>
    </row>
    <row r="296" spans="15:19" x14ac:dyDescent="0.2">
      <c r="O296">
        <v>19.995000000000001</v>
      </c>
      <c r="P296">
        <v>34.673000000000002</v>
      </c>
      <c r="Q296">
        <v>5.2446000000000003E-4</v>
      </c>
      <c r="R296">
        <v>6.0000000000000001E-3</v>
      </c>
      <c r="S296">
        <f t="shared" si="5"/>
        <v>20.978400000000001</v>
      </c>
    </row>
    <row r="297" spans="15:19" x14ac:dyDescent="0.2">
      <c r="O297">
        <v>22.745000000000001</v>
      </c>
      <c r="P297">
        <v>34.673000000000002</v>
      </c>
      <c r="Q297">
        <v>5.7950999999999999E-4</v>
      </c>
      <c r="R297">
        <v>6.0000000000000001E-3</v>
      </c>
      <c r="S297">
        <f t="shared" si="5"/>
        <v>23.180399999999999</v>
      </c>
    </row>
    <row r="298" spans="15:19" x14ac:dyDescent="0.2">
      <c r="O298">
        <v>25.495000000000001</v>
      </c>
      <c r="P298">
        <v>34.665999999999997</v>
      </c>
      <c r="Q298">
        <v>6.3380000000000001E-4</v>
      </c>
      <c r="R298">
        <v>6.0000000000000001E-3</v>
      </c>
      <c r="S298">
        <f t="shared" si="5"/>
        <v>25.352</v>
      </c>
    </row>
    <row r="299" spans="15:19" x14ac:dyDescent="0.2">
      <c r="O299">
        <v>28.245000000000001</v>
      </c>
      <c r="P299">
        <v>34.652999999999999</v>
      </c>
      <c r="Q299">
        <v>6.8734000000000004E-4</v>
      </c>
      <c r="R299">
        <v>6.0000000000000001E-3</v>
      </c>
      <c r="S299">
        <f t="shared" si="5"/>
        <v>27.493600000000001</v>
      </c>
    </row>
    <row r="300" spans="15:19" x14ac:dyDescent="0.2">
      <c r="O300">
        <v>30.995000000000001</v>
      </c>
      <c r="P300">
        <v>34.634999999999998</v>
      </c>
      <c r="Q300">
        <v>7.4014000000000003E-4</v>
      </c>
      <c r="R300">
        <v>6.0000000000000001E-3</v>
      </c>
      <c r="S300">
        <f t="shared" si="5"/>
        <v>29.605600000000003</v>
      </c>
    </row>
    <row r="301" spans="15:19" x14ac:dyDescent="0.2">
      <c r="O301">
        <v>33.744999999999997</v>
      </c>
      <c r="P301">
        <v>34.615000000000002</v>
      </c>
      <c r="Q301">
        <v>7.9221000000000001E-4</v>
      </c>
      <c r="R301">
        <v>6.0000000000000001E-3</v>
      </c>
      <c r="S301">
        <f t="shared" si="5"/>
        <v>31.688399999999998</v>
      </c>
    </row>
    <row r="302" spans="15:19" x14ac:dyDescent="0.2">
      <c r="O302">
        <v>36.494999999999997</v>
      </c>
      <c r="P302">
        <v>34.591000000000001</v>
      </c>
      <c r="Q302">
        <v>8.4356000000000003E-4</v>
      </c>
      <c r="R302">
        <v>6.0000000000000001E-3</v>
      </c>
      <c r="S302">
        <f t="shared" si="5"/>
        <v>33.742399999999996</v>
      </c>
    </row>
    <row r="303" spans="15:19" x14ac:dyDescent="0.2">
      <c r="O303">
        <v>39.244999999999997</v>
      </c>
      <c r="P303">
        <v>34.564999999999998</v>
      </c>
      <c r="Q303">
        <v>8.9422000000000004E-4</v>
      </c>
      <c r="R303">
        <v>6.0000000000000001E-3</v>
      </c>
      <c r="S303">
        <f t="shared" si="5"/>
        <v>35.768800000000006</v>
      </c>
    </row>
    <row r="304" spans="15:19" x14ac:dyDescent="0.2">
      <c r="O304">
        <v>41.994999999999997</v>
      </c>
      <c r="P304">
        <v>34.536999999999999</v>
      </c>
      <c r="Q304">
        <v>9.4417999999999998E-4</v>
      </c>
      <c r="R304">
        <v>6.0000000000000001E-3</v>
      </c>
      <c r="S304">
        <f t="shared" si="5"/>
        <v>37.767200000000003</v>
      </c>
    </row>
    <row r="305" spans="15:19" x14ac:dyDescent="0.2">
      <c r="O305">
        <v>44.744999999999997</v>
      </c>
      <c r="P305">
        <v>34.508000000000003</v>
      </c>
      <c r="Q305">
        <v>9.9346000000000005E-4</v>
      </c>
      <c r="R305">
        <v>6.0000000000000001E-3</v>
      </c>
      <c r="S305">
        <f t="shared" si="5"/>
        <v>39.738399999999999</v>
      </c>
    </row>
    <row r="306" spans="15:19" x14ac:dyDescent="0.2">
      <c r="O306">
        <v>47.494999999999997</v>
      </c>
      <c r="P306">
        <v>34.476999999999997</v>
      </c>
      <c r="Q306">
        <v>1.0421E-3</v>
      </c>
      <c r="R306">
        <v>6.0000000000000001E-3</v>
      </c>
      <c r="S306">
        <f t="shared" si="5"/>
        <v>41.683999999999997</v>
      </c>
    </row>
    <row r="307" spans="15:19" x14ac:dyDescent="0.2">
      <c r="O307">
        <v>50.244999999999997</v>
      </c>
      <c r="P307">
        <v>34.445</v>
      </c>
      <c r="Q307">
        <v>1.09E-3</v>
      </c>
      <c r="R307">
        <v>6.0000000000000001E-3</v>
      </c>
      <c r="S307">
        <f t="shared" si="5"/>
        <v>43.6</v>
      </c>
    </row>
    <row r="308" spans="15:19" x14ac:dyDescent="0.2">
      <c r="O308">
        <v>52.994999999999997</v>
      </c>
      <c r="P308">
        <v>34.411999999999999</v>
      </c>
      <c r="Q308">
        <v>1.1372999999999999E-3</v>
      </c>
      <c r="R308">
        <v>6.0000000000000001E-3</v>
      </c>
      <c r="S308">
        <f t="shared" si="5"/>
        <v>45.491999999999997</v>
      </c>
    </row>
    <row r="309" spans="15:19" x14ac:dyDescent="0.2">
      <c r="O309">
        <v>55.744999999999997</v>
      </c>
      <c r="P309">
        <v>34.378999999999998</v>
      </c>
      <c r="Q309">
        <v>1.1839999999999999E-3</v>
      </c>
      <c r="R309">
        <v>6.0000000000000001E-3</v>
      </c>
      <c r="S309">
        <f t="shared" si="5"/>
        <v>47.36</v>
      </c>
    </row>
    <row r="310" spans="15:19" x14ac:dyDescent="0.2">
      <c r="O310">
        <v>58.494999999999997</v>
      </c>
      <c r="P310">
        <v>34.344000000000001</v>
      </c>
      <c r="Q310">
        <v>1.23E-3</v>
      </c>
      <c r="R310">
        <v>6.0000000000000001E-3</v>
      </c>
      <c r="S310">
        <f t="shared" si="5"/>
        <v>49.2</v>
      </c>
    </row>
    <row r="311" spans="15:19" x14ac:dyDescent="0.2">
      <c r="O311">
        <v>61.244999999999997</v>
      </c>
      <c r="P311">
        <v>34.308999999999997</v>
      </c>
      <c r="Q311">
        <v>1.2754999999999999E-3</v>
      </c>
      <c r="R311">
        <v>6.0000000000000001E-3</v>
      </c>
      <c r="S311">
        <f t="shared" si="5"/>
        <v>51.019999999999996</v>
      </c>
    </row>
    <row r="312" spans="15:19" x14ac:dyDescent="0.2">
      <c r="O312">
        <v>63.994999999999997</v>
      </c>
      <c r="P312">
        <v>34.273000000000003</v>
      </c>
      <c r="Q312">
        <v>1.3202999999999999E-3</v>
      </c>
      <c r="R312">
        <v>6.0000000000000001E-3</v>
      </c>
      <c r="S312">
        <f t="shared" si="5"/>
        <v>52.811999999999998</v>
      </c>
    </row>
    <row r="313" spans="15:19" x14ac:dyDescent="0.2">
      <c r="O313">
        <v>66.745000000000005</v>
      </c>
      <c r="P313">
        <v>34.237000000000002</v>
      </c>
      <c r="Q313">
        <v>1.3645E-3</v>
      </c>
      <c r="R313">
        <v>6.0000000000000001E-3</v>
      </c>
      <c r="S313">
        <f t="shared" si="5"/>
        <v>54.580000000000005</v>
      </c>
    </row>
    <row r="314" spans="15:19" x14ac:dyDescent="0.2">
      <c r="O314">
        <v>69.495000000000005</v>
      </c>
      <c r="P314">
        <v>34.200000000000003</v>
      </c>
      <c r="Q314">
        <v>1.4082000000000001E-3</v>
      </c>
      <c r="R314">
        <v>6.0000000000000001E-3</v>
      </c>
      <c r="S314">
        <f t="shared" si="5"/>
        <v>56.328000000000003</v>
      </c>
    </row>
    <row r="315" spans="15:19" x14ac:dyDescent="0.2">
      <c r="O315">
        <v>72.245000000000005</v>
      </c>
      <c r="P315">
        <v>34.161999999999999</v>
      </c>
      <c r="Q315">
        <v>1.4511999999999999E-3</v>
      </c>
      <c r="R315">
        <v>6.0000000000000001E-3</v>
      </c>
      <c r="S315">
        <f t="shared" si="5"/>
        <v>58.047999999999995</v>
      </c>
    </row>
    <row r="316" spans="15:19" x14ac:dyDescent="0.2">
      <c r="O316">
        <v>74.995000000000005</v>
      </c>
      <c r="P316">
        <v>34.125</v>
      </c>
      <c r="Q316">
        <v>1.4936999999999999E-3</v>
      </c>
      <c r="R316">
        <v>6.0000000000000001E-3</v>
      </c>
      <c r="S316">
        <f t="shared" si="5"/>
        <v>59.747999999999998</v>
      </c>
    </row>
    <row r="317" spans="15:19" x14ac:dyDescent="0.2">
      <c r="O317">
        <v>77.745000000000005</v>
      </c>
      <c r="P317">
        <v>34.085999999999999</v>
      </c>
      <c r="Q317">
        <v>1.5356E-3</v>
      </c>
      <c r="R317">
        <v>6.0000000000000001E-3</v>
      </c>
      <c r="S317">
        <f t="shared" si="5"/>
        <v>61.423999999999999</v>
      </c>
    </row>
    <row r="318" spans="15:19" x14ac:dyDescent="0.2">
      <c r="O318">
        <v>80.495000000000005</v>
      </c>
      <c r="P318">
        <v>34.048000000000002</v>
      </c>
      <c r="Q318">
        <v>1.5770000000000001E-3</v>
      </c>
      <c r="R318">
        <v>6.0000000000000001E-3</v>
      </c>
      <c r="S318">
        <f t="shared" si="5"/>
        <v>63.08</v>
      </c>
    </row>
    <row r="319" spans="15:19" x14ac:dyDescent="0.2">
      <c r="O319">
        <v>83.245000000000005</v>
      </c>
      <c r="P319">
        <v>34.009</v>
      </c>
      <c r="Q319">
        <v>1.6179E-3</v>
      </c>
      <c r="R319">
        <v>6.0000000000000001E-3</v>
      </c>
      <c r="S319">
        <f t="shared" si="5"/>
        <v>64.715999999999994</v>
      </c>
    </row>
    <row r="320" spans="15:19" x14ac:dyDescent="0.2">
      <c r="O320">
        <v>85.995000000000005</v>
      </c>
      <c r="P320">
        <v>33.97</v>
      </c>
      <c r="Q320">
        <v>1.6582000000000001E-3</v>
      </c>
      <c r="R320">
        <v>6.0000000000000001E-3</v>
      </c>
      <c r="S320">
        <f t="shared" si="5"/>
        <v>66.328000000000003</v>
      </c>
    </row>
    <row r="321" spans="15:19" x14ac:dyDescent="0.2">
      <c r="O321">
        <v>88.745000000000005</v>
      </c>
      <c r="P321">
        <v>33.93</v>
      </c>
      <c r="Q321">
        <v>1.6980000000000001E-3</v>
      </c>
      <c r="R321">
        <v>6.0000000000000001E-3</v>
      </c>
      <c r="S321">
        <f t="shared" si="5"/>
        <v>67.92</v>
      </c>
    </row>
    <row r="322" spans="15:19" x14ac:dyDescent="0.2">
      <c r="O322">
        <v>91.495000000000005</v>
      </c>
      <c r="P322">
        <v>33.890999999999998</v>
      </c>
      <c r="Q322">
        <v>1.7373E-3</v>
      </c>
      <c r="R322">
        <v>6.0000000000000001E-3</v>
      </c>
      <c r="S322">
        <f t="shared" si="5"/>
        <v>69.492000000000004</v>
      </c>
    </row>
    <row r="323" spans="15:19" x14ac:dyDescent="0.2">
      <c r="O323">
        <v>94.245000000000005</v>
      </c>
      <c r="P323">
        <v>33.850999999999999</v>
      </c>
      <c r="Q323">
        <v>1.776E-3</v>
      </c>
      <c r="R323">
        <v>6.0000000000000001E-3</v>
      </c>
      <c r="S323">
        <f t="shared" si="5"/>
        <v>71.040000000000006</v>
      </c>
    </row>
    <row r="324" spans="15:19" x14ac:dyDescent="0.2">
      <c r="O324">
        <v>96.995000000000005</v>
      </c>
      <c r="P324">
        <v>33.81</v>
      </c>
      <c r="Q324">
        <v>1.8143E-3</v>
      </c>
      <c r="R324">
        <v>6.0000000000000001E-3</v>
      </c>
      <c r="S324">
        <f t="shared" si="5"/>
        <v>72.572000000000003</v>
      </c>
    </row>
    <row r="325" spans="15:19" x14ac:dyDescent="0.2">
      <c r="O325">
        <v>99.745000000000005</v>
      </c>
      <c r="P325">
        <v>33.770000000000003</v>
      </c>
      <c r="Q325">
        <v>1.8521E-3</v>
      </c>
      <c r="R325">
        <v>6.0000000000000001E-3</v>
      </c>
      <c r="S325">
        <f t="shared" si="5"/>
        <v>74.084000000000003</v>
      </c>
    </row>
    <row r="326" spans="15:19" x14ac:dyDescent="0.2">
      <c r="O326">
        <v>102.49</v>
      </c>
      <c r="P326">
        <v>33.728999999999999</v>
      </c>
      <c r="Q326">
        <v>1.8894000000000001E-3</v>
      </c>
      <c r="R326">
        <v>6.0000000000000001E-3</v>
      </c>
      <c r="S326">
        <f t="shared" si="5"/>
        <v>75.576000000000008</v>
      </c>
    </row>
    <row r="327" spans="15:19" x14ac:dyDescent="0.2">
      <c r="O327">
        <v>105.24</v>
      </c>
      <c r="P327">
        <v>33.689</v>
      </c>
      <c r="Q327">
        <v>1.9262000000000001E-3</v>
      </c>
      <c r="R327">
        <v>6.0000000000000001E-3</v>
      </c>
      <c r="S327">
        <f t="shared" si="5"/>
        <v>77.048000000000002</v>
      </c>
    </row>
    <row r="328" spans="15:19" x14ac:dyDescent="0.2">
      <c r="O328">
        <v>107.99</v>
      </c>
      <c r="P328">
        <v>33.648000000000003</v>
      </c>
      <c r="Q328">
        <v>1.9626000000000001E-3</v>
      </c>
      <c r="R328">
        <v>6.0000000000000001E-3</v>
      </c>
      <c r="S328">
        <f t="shared" si="5"/>
        <v>78.504000000000005</v>
      </c>
    </row>
    <row r="329" spans="15:19" x14ac:dyDescent="0.2">
      <c r="O329">
        <v>108.5</v>
      </c>
      <c r="P329">
        <v>33.64</v>
      </c>
      <c r="Q329">
        <v>1.9691999999999999E-3</v>
      </c>
      <c r="R329">
        <v>6.0000000000000001E-3</v>
      </c>
      <c r="S329">
        <f t="shared" si="5"/>
        <v>78.768000000000001</v>
      </c>
    </row>
    <row r="330" spans="15:19" x14ac:dyDescent="0.2">
      <c r="O330">
        <v>109</v>
      </c>
      <c r="P330">
        <v>33.633000000000003</v>
      </c>
      <c r="Q330">
        <v>1.9756999999999999E-3</v>
      </c>
      <c r="R330">
        <v>6.0000000000000001E-3</v>
      </c>
      <c r="S330">
        <f t="shared" si="5"/>
        <v>79.028000000000006</v>
      </c>
    </row>
    <row r="331" spans="15:19" x14ac:dyDescent="0.2">
      <c r="O331">
        <v>109.5</v>
      </c>
      <c r="P331">
        <v>33.625</v>
      </c>
      <c r="Q331">
        <v>1.9823000000000002E-3</v>
      </c>
      <c r="R331">
        <v>6.0000000000000001E-3</v>
      </c>
      <c r="S331">
        <f t="shared" si="5"/>
        <v>79.292000000000002</v>
      </c>
    </row>
    <row r="332" spans="15:19" x14ac:dyDescent="0.2">
      <c r="O332">
        <v>110</v>
      </c>
      <c r="P332">
        <v>33.618000000000002</v>
      </c>
      <c r="Q332">
        <v>1.9888000000000002E-3</v>
      </c>
      <c r="R332">
        <v>6.0000000000000001E-3</v>
      </c>
      <c r="S332">
        <f t="shared" si="5"/>
        <v>79.552000000000007</v>
      </c>
    </row>
    <row r="333" spans="15:19" x14ac:dyDescent="0.2">
      <c r="O333">
        <v>0</v>
      </c>
      <c r="P333">
        <v>33.200000000000003</v>
      </c>
      <c r="Q333">
        <v>1E-4</v>
      </c>
      <c r="R333">
        <v>7.0000000000000001E-3</v>
      </c>
      <c r="S333">
        <f t="shared" si="5"/>
        <v>4</v>
      </c>
    </row>
    <row r="334" spans="15:19" x14ac:dyDescent="0.2">
      <c r="O334">
        <v>2.2568999999999999</v>
      </c>
      <c r="P334">
        <v>33.92</v>
      </c>
      <c r="Q334">
        <v>1.4990000000000001E-4</v>
      </c>
      <c r="R334">
        <v>7.0000000000000001E-3</v>
      </c>
      <c r="S334">
        <f t="shared" si="5"/>
        <v>5.9960000000000004</v>
      </c>
    </row>
    <row r="335" spans="15:19" x14ac:dyDescent="0.2">
      <c r="O335">
        <v>4.5138999999999996</v>
      </c>
      <c r="P335">
        <v>34.220999999999997</v>
      </c>
      <c r="Q335">
        <v>1.9913E-4</v>
      </c>
      <c r="R335">
        <v>7.0000000000000001E-3</v>
      </c>
      <c r="S335">
        <f t="shared" si="5"/>
        <v>7.9652000000000003</v>
      </c>
    </row>
    <row r="336" spans="15:19" x14ac:dyDescent="0.2">
      <c r="O336">
        <v>6.7708000000000004</v>
      </c>
      <c r="P336">
        <v>34.369</v>
      </c>
      <c r="Q336">
        <v>2.4768000000000001E-4</v>
      </c>
      <c r="R336">
        <v>7.0000000000000001E-3</v>
      </c>
      <c r="S336">
        <f t="shared" si="5"/>
        <v>9.9072000000000013</v>
      </c>
    </row>
    <row r="337" spans="15:19" x14ac:dyDescent="0.2">
      <c r="O337">
        <v>9.0277999999999992</v>
      </c>
      <c r="P337">
        <v>34.475000000000001</v>
      </c>
      <c r="Q337">
        <v>2.9557999999999999E-4</v>
      </c>
      <c r="R337">
        <v>7.0000000000000001E-3</v>
      </c>
      <c r="S337">
        <f t="shared" si="5"/>
        <v>11.823199999999998</v>
      </c>
    </row>
    <row r="338" spans="15:19" x14ac:dyDescent="0.2">
      <c r="O338">
        <v>11.778</v>
      </c>
      <c r="P338">
        <v>34.551000000000002</v>
      </c>
      <c r="Q338">
        <v>3.5309000000000002E-4</v>
      </c>
      <c r="R338">
        <v>7.0000000000000001E-3</v>
      </c>
      <c r="S338">
        <f t="shared" ref="S338:S401" si="6">Q338*40*1000</f>
        <v>14.1236</v>
      </c>
    </row>
    <row r="339" spans="15:19" x14ac:dyDescent="0.2">
      <c r="O339">
        <v>14.528</v>
      </c>
      <c r="P339">
        <v>34.591000000000001</v>
      </c>
      <c r="Q339">
        <v>4.0966E-4</v>
      </c>
      <c r="R339">
        <v>7.0000000000000001E-3</v>
      </c>
      <c r="S339">
        <f t="shared" si="6"/>
        <v>16.386399999999998</v>
      </c>
    </row>
    <row r="340" spans="15:19" x14ac:dyDescent="0.2">
      <c r="O340">
        <v>17.277999999999999</v>
      </c>
      <c r="P340">
        <v>34.607999999999997</v>
      </c>
      <c r="Q340">
        <v>4.6530999999999997E-4</v>
      </c>
      <c r="R340">
        <v>7.0000000000000001E-3</v>
      </c>
      <c r="S340">
        <f t="shared" si="6"/>
        <v>18.612399999999997</v>
      </c>
    </row>
    <row r="341" spans="15:19" x14ac:dyDescent="0.2">
      <c r="O341">
        <v>20.027999999999999</v>
      </c>
      <c r="P341">
        <v>34.612000000000002</v>
      </c>
      <c r="Q341">
        <v>5.2004999999999998E-4</v>
      </c>
      <c r="R341">
        <v>7.0000000000000001E-3</v>
      </c>
      <c r="S341">
        <f t="shared" si="6"/>
        <v>20.802</v>
      </c>
    </row>
    <row r="342" spans="15:19" x14ac:dyDescent="0.2">
      <c r="O342">
        <v>22.777999999999999</v>
      </c>
      <c r="P342">
        <v>34.604999999999997</v>
      </c>
      <c r="Q342">
        <v>5.7392000000000001E-4</v>
      </c>
      <c r="R342">
        <v>7.0000000000000001E-3</v>
      </c>
      <c r="S342">
        <f t="shared" si="6"/>
        <v>22.956800000000001</v>
      </c>
    </row>
    <row r="343" spans="15:19" x14ac:dyDescent="0.2">
      <c r="O343">
        <v>25.527999999999999</v>
      </c>
      <c r="P343">
        <v>34.590000000000003</v>
      </c>
      <c r="Q343">
        <v>6.2691000000000005E-4</v>
      </c>
      <c r="R343">
        <v>7.0000000000000001E-3</v>
      </c>
      <c r="S343">
        <f t="shared" si="6"/>
        <v>25.076400000000003</v>
      </c>
    </row>
    <row r="344" spans="15:19" x14ac:dyDescent="0.2">
      <c r="O344">
        <v>28.277999999999999</v>
      </c>
      <c r="P344">
        <v>34.57</v>
      </c>
      <c r="Q344">
        <v>6.7905999999999999E-4</v>
      </c>
      <c r="R344">
        <v>7.0000000000000001E-3</v>
      </c>
      <c r="S344">
        <f t="shared" si="6"/>
        <v>27.162399999999998</v>
      </c>
    </row>
    <row r="345" spans="15:19" x14ac:dyDescent="0.2">
      <c r="O345">
        <v>31.027999999999999</v>
      </c>
      <c r="P345">
        <v>34.545000000000002</v>
      </c>
      <c r="Q345">
        <v>7.3037000000000004E-4</v>
      </c>
      <c r="R345">
        <v>7.0000000000000001E-3</v>
      </c>
      <c r="S345">
        <f t="shared" si="6"/>
        <v>29.214800000000004</v>
      </c>
    </row>
    <row r="346" spans="15:19" x14ac:dyDescent="0.2">
      <c r="O346">
        <v>33.777999999999999</v>
      </c>
      <c r="P346">
        <v>34.517000000000003</v>
      </c>
      <c r="Q346">
        <v>7.8087000000000002E-4</v>
      </c>
      <c r="R346">
        <v>7.0000000000000001E-3</v>
      </c>
      <c r="S346">
        <f t="shared" si="6"/>
        <v>31.2348</v>
      </c>
    </row>
    <row r="347" spans="15:19" x14ac:dyDescent="0.2">
      <c r="O347">
        <v>36.527999999999999</v>
      </c>
      <c r="P347">
        <v>34.487000000000002</v>
      </c>
      <c r="Q347">
        <v>8.3056000000000004E-4</v>
      </c>
      <c r="R347">
        <v>7.0000000000000001E-3</v>
      </c>
      <c r="S347">
        <f t="shared" si="6"/>
        <v>33.2224</v>
      </c>
    </row>
    <row r="348" spans="15:19" x14ac:dyDescent="0.2">
      <c r="O348">
        <v>39.277999999999999</v>
      </c>
      <c r="P348">
        <v>34.453000000000003</v>
      </c>
      <c r="Q348">
        <v>8.7945999999999999E-4</v>
      </c>
      <c r="R348">
        <v>7.0000000000000001E-3</v>
      </c>
      <c r="S348">
        <f t="shared" si="6"/>
        <v>35.178399999999996</v>
      </c>
    </row>
    <row r="349" spans="15:19" x14ac:dyDescent="0.2">
      <c r="O349">
        <v>42.027999999999999</v>
      </c>
      <c r="P349">
        <v>34.417999999999999</v>
      </c>
      <c r="Q349">
        <v>9.2758999999999995E-4</v>
      </c>
      <c r="R349">
        <v>7.0000000000000001E-3</v>
      </c>
      <c r="S349">
        <f t="shared" si="6"/>
        <v>37.1036</v>
      </c>
    </row>
    <row r="350" spans="15:19" x14ac:dyDescent="0.2">
      <c r="O350">
        <v>44.777999999999999</v>
      </c>
      <c r="P350">
        <v>34.381999999999998</v>
      </c>
      <c r="Q350">
        <v>9.7495999999999998E-4</v>
      </c>
      <c r="R350">
        <v>7.0000000000000001E-3</v>
      </c>
      <c r="S350">
        <f t="shared" si="6"/>
        <v>38.998400000000004</v>
      </c>
    </row>
    <row r="351" spans="15:19" x14ac:dyDescent="0.2">
      <c r="O351">
        <v>47.527999999999999</v>
      </c>
      <c r="P351">
        <v>34.344000000000001</v>
      </c>
      <c r="Q351">
        <v>1.0215999999999999E-3</v>
      </c>
      <c r="R351">
        <v>7.0000000000000001E-3</v>
      </c>
      <c r="S351">
        <f t="shared" si="6"/>
        <v>40.863999999999997</v>
      </c>
    </row>
    <row r="352" spans="15:19" x14ac:dyDescent="0.2">
      <c r="O352">
        <v>50.277999999999999</v>
      </c>
      <c r="P352">
        <v>34.305</v>
      </c>
      <c r="Q352">
        <v>1.0675000000000001E-3</v>
      </c>
      <c r="R352">
        <v>7.0000000000000001E-3</v>
      </c>
      <c r="S352">
        <f t="shared" si="6"/>
        <v>42.7</v>
      </c>
    </row>
    <row r="353" spans="15:19" x14ac:dyDescent="0.2">
      <c r="O353">
        <v>53.027999999999999</v>
      </c>
      <c r="P353">
        <v>34.264000000000003</v>
      </c>
      <c r="Q353">
        <v>1.1127000000000001E-3</v>
      </c>
      <c r="R353">
        <v>7.0000000000000001E-3</v>
      </c>
      <c r="S353">
        <f t="shared" si="6"/>
        <v>44.508000000000003</v>
      </c>
    </row>
    <row r="354" spans="15:19" x14ac:dyDescent="0.2">
      <c r="O354">
        <v>55.777999999999999</v>
      </c>
      <c r="P354">
        <v>34.222999999999999</v>
      </c>
      <c r="Q354">
        <v>1.1571999999999999E-3</v>
      </c>
      <c r="R354">
        <v>7.0000000000000001E-3</v>
      </c>
      <c r="S354">
        <f t="shared" si="6"/>
        <v>46.287999999999997</v>
      </c>
    </row>
    <row r="355" spans="15:19" x14ac:dyDescent="0.2">
      <c r="O355">
        <v>58.527999999999999</v>
      </c>
      <c r="P355">
        <v>34.180999999999997</v>
      </c>
      <c r="Q355">
        <v>1.201E-3</v>
      </c>
      <c r="R355">
        <v>7.0000000000000001E-3</v>
      </c>
      <c r="S355">
        <f t="shared" si="6"/>
        <v>48.04</v>
      </c>
    </row>
    <row r="356" spans="15:19" x14ac:dyDescent="0.2">
      <c r="O356">
        <v>61.277999999999999</v>
      </c>
      <c r="P356">
        <v>34.139000000000003</v>
      </c>
      <c r="Q356">
        <v>1.2440999999999999E-3</v>
      </c>
      <c r="R356">
        <v>7.0000000000000001E-3</v>
      </c>
      <c r="S356">
        <f t="shared" si="6"/>
        <v>49.763999999999996</v>
      </c>
    </row>
    <row r="357" spans="15:19" x14ac:dyDescent="0.2">
      <c r="O357">
        <v>64.028000000000006</v>
      </c>
      <c r="P357">
        <v>34.094999999999999</v>
      </c>
      <c r="Q357">
        <v>1.2865000000000001E-3</v>
      </c>
      <c r="R357">
        <v>7.0000000000000001E-3</v>
      </c>
      <c r="S357">
        <f t="shared" si="6"/>
        <v>51.460000000000008</v>
      </c>
    </row>
    <row r="358" spans="15:19" x14ac:dyDescent="0.2">
      <c r="O358">
        <v>66.778000000000006</v>
      </c>
      <c r="P358">
        <v>34.052</v>
      </c>
      <c r="Q358">
        <v>1.3282999999999999E-3</v>
      </c>
      <c r="R358">
        <v>7.0000000000000001E-3</v>
      </c>
      <c r="S358">
        <f t="shared" si="6"/>
        <v>53.131999999999998</v>
      </c>
    </row>
    <row r="359" spans="15:19" x14ac:dyDescent="0.2">
      <c r="O359">
        <v>69.528000000000006</v>
      </c>
      <c r="P359">
        <v>34.006999999999998</v>
      </c>
      <c r="Q359">
        <v>1.3695000000000001E-3</v>
      </c>
      <c r="R359">
        <v>7.0000000000000001E-3</v>
      </c>
      <c r="S359">
        <f t="shared" si="6"/>
        <v>54.78</v>
      </c>
    </row>
    <row r="360" spans="15:19" x14ac:dyDescent="0.2">
      <c r="O360">
        <v>72.278000000000006</v>
      </c>
      <c r="P360">
        <v>33.962000000000003</v>
      </c>
      <c r="Q360">
        <v>1.41E-3</v>
      </c>
      <c r="R360">
        <v>7.0000000000000001E-3</v>
      </c>
      <c r="S360">
        <f t="shared" si="6"/>
        <v>56.4</v>
      </c>
    </row>
    <row r="361" spans="15:19" x14ac:dyDescent="0.2">
      <c r="O361">
        <v>75.028000000000006</v>
      </c>
      <c r="P361">
        <v>33.917000000000002</v>
      </c>
      <c r="Q361">
        <v>1.4499999999999999E-3</v>
      </c>
      <c r="R361">
        <v>7.0000000000000001E-3</v>
      </c>
      <c r="S361">
        <f t="shared" si="6"/>
        <v>57.999999999999993</v>
      </c>
    </row>
    <row r="362" spans="15:19" x14ac:dyDescent="0.2">
      <c r="O362">
        <v>77.778000000000006</v>
      </c>
      <c r="P362">
        <v>33.871000000000002</v>
      </c>
      <c r="Q362">
        <v>1.4893E-3</v>
      </c>
      <c r="R362">
        <v>7.0000000000000001E-3</v>
      </c>
      <c r="S362">
        <f t="shared" si="6"/>
        <v>59.572000000000003</v>
      </c>
    </row>
    <row r="363" spans="15:19" x14ac:dyDescent="0.2">
      <c r="O363">
        <v>80.528000000000006</v>
      </c>
      <c r="P363">
        <v>33.825000000000003</v>
      </c>
      <c r="Q363">
        <v>1.5280000000000001E-3</v>
      </c>
      <c r="R363">
        <v>7.0000000000000001E-3</v>
      </c>
      <c r="S363">
        <f t="shared" si="6"/>
        <v>61.12</v>
      </c>
    </row>
    <row r="364" spans="15:19" x14ac:dyDescent="0.2">
      <c r="O364">
        <v>83.278000000000006</v>
      </c>
      <c r="P364">
        <v>33.779000000000003</v>
      </c>
      <c r="Q364">
        <v>1.5662E-3</v>
      </c>
      <c r="R364">
        <v>7.0000000000000001E-3</v>
      </c>
      <c r="S364">
        <f t="shared" si="6"/>
        <v>62.647999999999996</v>
      </c>
    </row>
    <row r="365" spans="15:19" x14ac:dyDescent="0.2">
      <c r="O365">
        <v>86.028000000000006</v>
      </c>
      <c r="P365">
        <v>33.731999999999999</v>
      </c>
      <c r="Q365">
        <v>1.6038000000000001E-3</v>
      </c>
      <c r="R365">
        <v>7.0000000000000001E-3</v>
      </c>
      <c r="S365">
        <f t="shared" si="6"/>
        <v>64.152000000000001</v>
      </c>
    </row>
    <row r="366" spans="15:19" x14ac:dyDescent="0.2">
      <c r="O366">
        <v>88.778000000000006</v>
      </c>
      <c r="P366">
        <v>33.685000000000002</v>
      </c>
      <c r="Q366">
        <v>1.6408E-3</v>
      </c>
      <c r="R366">
        <v>7.0000000000000001E-3</v>
      </c>
      <c r="S366">
        <f t="shared" si="6"/>
        <v>65.631999999999991</v>
      </c>
    </row>
    <row r="367" spans="15:19" x14ac:dyDescent="0.2">
      <c r="O367">
        <v>91.528000000000006</v>
      </c>
      <c r="P367">
        <v>33.637</v>
      </c>
      <c r="Q367">
        <v>1.6773000000000001E-3</v>
      </c>
      <c r="R367">
        <v>7.0000000000000001E-3</v>
      </c>
      <c r="S367">
        <f t="shared" si="6"/>
        <v>67.091999999999999</v>
      </c>
    </row>
    <row r="368" spans="15:19" x14ac:dyDescent="0.2">
      <c r="O368">
        <v>94.278000000000006</v>
      </c>
      <c r="P368">
        <v>33.590000000000003</v>
      </c>
      <c r="Q368">
        <v>1.7133000000000001E-3</v>
      </c>
      <c r="R368">
        <v>7.0000000000000001E-3</v>
      </c>
      <c r="S368">
        <f t="shared" si="6"/>
        <v>68.532000000000011</v>
      </c>
    </row>
    <row r="369" spans="15:19" x14ac:dyDescent="0.2">
      <c r="O369">
        <v>97.028000000000006</v>
      </c>
      <c r="P369">
        <v>33.542000000000002</v>
      </c>
      <c r="Q369">
        <v>1.7487E-3</v>
      </c>
      <c r="R369">
        <v>7.0000000000000001E-3</v>
      </c>
      <c r="S369">
        <f t="shared" si="6"/>
        <v>69.947999999999993</v>
      </c>
    </row>
    <row r="370" spans="15:19" x14ac:dyDescent="0.2">
      <c r="O370">
        <v>99.778000000000006</v>
      </c>
      <c r="P370">
        <v>33.494</v>
      </c>
      <c r="Q370">
        <v>1.7836E-3</v>
      </c>
      <c r="R370">
        <v>7.0000000000000001E-3</v>
      </c>
      <c r="S370">
        <f t="shared" si="6"/>
        <v>71.344000000000008</v>
      </c>
    </row>
    <row r="371" spans="15:19" x14ac:dyDescent="0.2">
      <c r="O371">
        <v>102.53</v>
      </c>
      <c r="P371">
        <v>33.445</v>
      </c>
      <c r="Q371">
        <v>1.818E-3</v>
      </c>
      <c r="R371">
        <v>7.0000000000000001E-3</v>
      </c>
      <c r="S371">
        <f t="shared" si="6"/>
        <v>72.72</v>
      </c>
    </row>
    <row r="372" spans="15:19" x14ac:dyDescent="0.2">
      <c r="O372">
        <v>105.28</v>
      </c>
      <c r="P372">
        <v>33.396999999999998</v>
      </c>
      <c r="Q372">
        <v>1.8519000000000001E-3</v>
      </c>
      <c r="R372">
        <v>7.0000000000000001E-3</v>
      </c>
      <c r="S372">
        <f t="shared" si="6"/>
        <v>74.076000000000008</v>
      </c>
    </row>
    <row r="373" spans="15:19" x14ac:dyDescent="0.2">
      <c r="O373">
        <v>108.03</v>
      </c>
      <c r="P373">
        <v>33.347999999999999</v>
      </c>
      <c r="Q373">
        <v>1.8854E-3</v>
      </c>
      <c r="R373">
        <v>7.0000000000000001E-3</v>
      </c>
      <c r="S373">
        <f t="shared" si="6"/>
        <v>75.415999999999997</v>
      </c>
    </row>
    <row r="374" spans="15:19" x14ac:dyDescent="0.2">
      <c r="O374">
        <v>108.52</v>
      </c>
      <c r="P374">
        <v>33.338999999999999</v>
      </c>
      <c r="Q374">
        <v>1.8913000000000001E-3</v>
      </c>
      <c r="R374">
        <v>7.0000000000000001E-3</v>
      </c>
      <c r="S374">
        <f t="shared" si="6"/>
        <v>75.652000000000001</v>
      </c>
    </row>
    <row r="375" spans="15:19" x14ac:dyDescent="0.2">
      <c r="O375">
        <v>109.01</v>
      </c>
      <c r="P375">
        <v>33.33</v>
      </c>
      <c r="Q375">
        <v>1.8971999999999999E-3</v>
      </c>
      <c r="R375">
        <v>7.0000000000000001E-3</v>
      </c>
      <c r="S375">
        <f t="shared" si="6"/>
        <v>75.887999999999991</v>
      </c>
    </row>
    <row r="376" spans="15:19" x14ac:dyDescent="0.2">
      <c r="O376">
        <v>109.51</v>
      </c>
      <c r="P376">
        <v>33.322000000000003</v>
      </c>
      <c r="Q376">
        <v>1.9031E-3</v>
      </c>
      <c r="R376">
        <v>7.0000000000000001E-3</v>
      </c>
      <c r="S376">
        <f t="shared" si="6"/>
        <v>76.123999999999995</v>
      </c>
    </row>
    <row r="377" spans="15:19" x14ac:dyDescent="0.2">
      <c r="O377">
        <v>110</v>
      </c>
      <c r="P377">
        <v>33.313000000000002</v>
      </c>
      <c r="Q377">
        <v>1.9090000000000001E-3</v>
      </c>
      <c r="R377">
        <v>7.0000000000000001E-3</v>
      </c>
      <c r="S377">
        <f t="shared" si="6"/>
        <v>76.360000000000014</v>
      </c>
    </row>
    <row r="378" spans="15:19" x14ac:dyDescent="0.2">
      <c r="O378">
        <v>0</v>
      </c>
      <c r="P378">
        <v>33.200000000000003</v>
      </c>
      <c r="Q378">
        <v>1E-4</v>
      </c>
      <c r="R378">
        <v>8.0000000000000002E-3</v>
      </c>
      <c r="S378">
        <f t="shared" si="6"/>
        <v>4</v>
      </c>
    </row>
    <row r="379" spans="15:19" x14ac:dyDescent="0.2">
      <c r="O379">
        <v>2.2652000000000001</v>
      </c>
      <c r="P379">
        <v>33.911000000000001</v>
      </c>
      <c r="Q379">
        <v>1.4985000000000001E-4</v>
      </c>
      <c r="R379">
        <v>8.0000000000000002E-3</v>
      </c>
      <c r="S379">
        <f t="shared" si="6"/>
        <v>5.9939999999999998</v>
      </c>
    </row>
    <row r="380" spans="15:19" x14ac:dyDescent="0.2">
      <c r="O380">
        <v>4.5304000000000002</v>
      </c>
      <c r="P380">
        <v>34.204999999999998</v>
      </c>
      <c r="Q380">
        <v>1.9892999999999999E-4</v>
      </c>
      <c r="R380">
        <v>8.0000000000000002E-3</v>
      </c>
      <c r="S380">
        <f t="shared" si="6"/>
        <v>7.9571999999999994</v>
      </c>
    </row>
    <row r="381" spans="15:19" x14ac:dyDescent="0.2">
      <c r="O381">
        <v>6.7956000000000003</v>
      </c>
      <c r="P381">
        <v>34.344000000000001</v>
      </c>
      <c r="Q381">
        <v>2.4725000000000002E-4</v>
      </c>
      <c r="R381">
        <v>8.0000000000000002E-3</v>
      </c>
      <c r="S381">
        <f t="shared" si="6"/>
        <v>9.89</v>
      </c>
    </row>
    <row r="382" spans="15:19" x14ac:dyDescent="0.2">
      <c r="O382">
        <v>9.0608000000000004</v>
      </c>
      <c r="P382">
        <v>34.442</v>
      </c>
      <c r="Q382">
        <v>2.9482E-4</v>
      </c>
      <c r="R382">
        <v>8.0000000000000002E-3</v>
      </c>
      <c r="S382">
        <f t="shared" si="6"/>
        <v>11.7928</v>
      </c>
    </row>
    <row r="383" spans="15:19" x14ac:dyDescent="0.2">
      <c r="O383">
        <v>11.811</v>
      </c>
      <c r="P383">
        <v>34.51</v>
      </c>
      <c r="Q383">
        <v>3.5159999999999998E-4</v>
      </c>
      <c r="R383">
        <v>8.0000000000000002E-3</v>
      </c>
      <c r="S383">
        <f t="shared" si="6"/>
        <v>14.064</v>
      </c>
    </row>
    <row r="384" spans="15:19" x14ac:dyDescent="0.2">
      <c r="O384">
        <v>14.561</v>
      </c>
      <c r="P384">
        <v>34.542999999999999</v>
      </c>
      <c r="Q384">
        <v>4.0732000000000002E-4</v>
      </c>
      <c r="R384">
        <v>8.0000000000000002E-3</v>
      </c>
      <c r="S384">
        <f t="shared" si="6"/>
        <v>16.2928</v>
      </c>
    </row>
    <row r="385" spans="15:19" x14ac:dyDescent="0.2">
      <c r="O385">
        <v>17.311</v>
      </c>
      <c r="P385">
        <v>34.552999999999997</v>
      </c>
      <c r="Q385">
        <v>4.6202E-4</v>
      </c>
      <c r="R385">
        <v>8.0000000000000002E-3</v>
      </c>
      <c r="S385">
        <f t="shared" si="6"/>
        <v>18.480799999999999</v>
      </c>
    </row>
    <row r="386" spans="15:19" x14ac:dyDescent="0.2">
      <c r="O386">
        <v>20.061</v>
      </c>
      <c r="P386">
        <v>34.548999999999999</v>
      </c>
      <c r="Q386">
        <v>5.1570000000000001E-4</v>
      </c>
      <c r="R386">
        <v>8.0000000000000002E-3</v>
      </c>
      <c r="S386">
        <f t="shared" si="6"/>
        <v>20.628</v>
      </c>
    </row>
    <row r="387" spans="15:19" x14ac:dyDescent="0.2">
      <c r="O387">
        <v>22.811</v>
      </c>
      <c r="P387">
        <v>34.534999999999997</v>
      </c>
      <c r="Q387">
        <v>5.6840999999999999E-4</v>
      </c>
      <c r="R387">
        <v>8.0000000000000002E-3</v>
      </c>
      <c r="S387">
        <f t="shared" si="6"/>
        <v>22.7364</v>
      </c>
    </row>
    <row r="388" spans="15:19" x14ac:dyDescent="0.2">
      <c r="O388">
        <v>25.561</v>
      </c>
      <c r="P388">
        <v>34.514000000000003</v>
      </c>
      <c r="Q388">
        <v>6.2014000000000004E-4</v>
      </c>
      <c r="R388">
        <v>8.0000000000000002E-3</v>
      </c>
      <c r="S388">
        <f t="shared" si="6"/>
        <v>24.805600000000002</v>
      </c>
    </row>
    <row r="389" spans="15:19" x14ac:dyDescent="0.2">
      <c r="O389">
        <v>28.311</v>
      </c>
      <c r="P389">
        <v>34.485999999999997</v>
      </c>
      <c r="Q389">
        <v>6.7093999999999997E-4</v>
      </c>
      <c r="R389">
        <v>8.0000000000000002E-3</v>
      </c>
      <c r="S389">
        <f t="shared" si="6"/>
        <v>26.837599999999998</v>
      </c>
    </row>
    <row r="390" spans="15:19" x14ac:dyDescent="0.2">
      <c r="O390">
        <v>31.061</v>
      </c>
      <c r="P390">
        <v>34.454000000000001</v>
      </c>
      <c r="Q390">
        <v>7.2081000000000001E-4</v>
      </c>
      <c r="R390">
        <v>8.0000000000000002E-3</v>
      </c>
      <c r="S390">
        <f t="shared" si="6"/>
        <v>28.8324</v>
      </c>
    </row>
    <row r="391" spans="15:19" x14ac:dyDescent="0.2">
      <c r="O391">
        <v>33.811</v>
      </c>
      <c r="P391">
        <v>34.418999999999997</v>
      </c>
      <c r="Q391">
        <v>7.6977999999999997E-4</v>
      </c>
      <c r="R391">
        <v>8.0000000000000002E-3</v>
      </c>
      <c r="S391">
        <f t="shared" si="6"/>
        <v>30.791199999999996</v>
      </c>
    </row>
    <row r="392" spans="15:19" x14ac:dyDescent="0.2">
      <c r="O392">
        <v>36.561</v>
      </c>
      <c r="P392">
        <v>34.381</v>
      </c>
      <c r="Q392">
        <v>8.1786000000000001E-4</v>
      </c>
      <c r="R392">
        <v>8.0000000000000002E-3</v>
      </c>
      <c r="S392">
        <f t="shared" si="6"/>
        <v>32.714399999999998</v>
      </c>
    </row>
    <row r="393" spans="15:19" x14ac:dyDescent="0.2">
      <c r="O393">
        <v>39.311</v>
      </c>
      <c r="P393">
        <v>34.341000000000001</v>
      </c>
      <c r="Q393">
        <v>8.6507999999999995E-4</v>
      </c>
      <c r="R393">
        <v>8.0000000000000002E-3</v>
      </c>
      <c r="S393">
        <f t="shared" si="6"/>
        <v>34.603200000000001</v>
      </c>
    </row>
    <row r="394" spans="15:19" x14ac:dyDescent="0.2">
      <c r="O394">
        <v>42.061</v>
      </c>
      <c r="P394">
        <v>34.298999999999999</v>
      </c>
      <c r="Q394">
        <v>9.1146E-4</v>
      </c>
      <c r="R394">
        <v>8.0000000000000002E-3</v>
      </c>
      <c r="S394">
        <f t="shared" si="6"/>
        <v>36.458400000000005</v>
      </c>
    </row>
    <row r="395" spans="15:19" x14ac:dyDescent="0.2">
      <c r="O395">
        <v>44.811</v>
      </c>
      <c r="P395">
        <v>34.255000000000003</v>
      </c>
      <c r="Q395">
        <v>9.5701E-4</v>
      </c>
      <c r="R395">
        <v>8.0000000000000002E-3</v>
      </c>
      <c r="S395">
        <f t="shared" si="6"/>
        <v>38.2804</v>
      </c>
    </row>
    <row r="396" spans="15:19" x14ac:dyDescent="0.2">
      <c r="O396">
        <v>47.561</v>
      </c>
      <c r="P396">
        <v>34.209000000000003</v>
      </c>
      <c r="Q396">
        <v>1.0016999999999999E-3</v>
      </c>
      <c r="R396">
        <v>8.0000000000000002E-3</v>
      </c>
      <c r="S396">
        <f t="shared" si="6"/>
        <v>40.067999999999991</v>
      </c>
    </row>
    <row r="397" spans="15:19" x14ac:dyDescent="0.2">
      <c r="O397">
        <v>50.311</v>
      </c>
      <c r="P397">
        <v>34.162999999999997</v>
      </c>
      <c r="Q397">
        <v>1.0457000000000001E-3</v>
      </c>
      <c r="R397">
        <v>8.0000000000000002E-3</v>
      </c>
      <c r="S397">
        <f t="shared" si="6"/>
        <v>41.828000000000003</v>
      </c>
    </row>
    <row r="398" spans="15:19" x14ac:dyDescent="0.2">
      <c r="O398">
        <v>53.061</v>
      </c>
      <c r="P398">
        <v>34.115000000000002</v>
      </c>
      <c r="Q398">
        <v>1.0889000000000001E-3</v>
      </c>
      <c r="R398">
        <v>8.0000000000000002E-3</v>
      </c>
      <c r="S398">
        <f t="shared" si="6"/>
        <v>43.556000000000004</v>
      </c>
    </row>
    <row r="399" spans="15:19" x14ac:dyDescent="0.2">
      <c r="O399">
        <v>55.811</v>
      </c>
      <c r="P399">
        <v>34.066000000000003</v>
      </c>
      <c r="Q399">
        <v>1.1313E-3</v>
      </c>
      <c r="R399">
        <v>8.0000000000000002E-3</v>
      </c>
      <c r="S399">
        <f t="shared" si="6"/>
        <v>45.252000000000002</v>
      </c>
    </row>
    <row r="400" spans="15:19" x14ac:dyDescent="0.2">
      <c r="O400">
        <v>58.561</v>
      </c>
      <c r="P400">
        <v>34.017000000000003</v>
      </c>
      <c r="Q400">
        <v>1.173E-3</v>
      </c>
      <c r="R400">
        <v>8.0000000000000002E-3</v>
      </c>
      <c r="S400">
        <f t="shared" si="6"/>
        <v>46.92</v>
      </c>
    </row>
    <row r="401" spans="15:19" x14ac:dyDescent="0.2">
      <c r="O401">
        <v>61.311</v>
      </c>
      <c r="P401">
        <v>33.966999999999999</v>
      </c>
      <c r="Q401">
        <v>1.2139E-3</v>
      </c>
      <c r="R401">
        <v>8.0000000000000002E-3</v>
      </c>
      <c r="S401">
        <f t="shared" si="6"/>
        <v>48.556000000000004</v>
      </c>
    </row>
    <row r="402" spans="15:19" x14ac:dyDescent="0.2">
      <c r="O402">
        <v>64.061000000000007</v>
      </c>
      <c r="P402">
        <v>33.915999999999997</v>
      </c>
      <c r="Q402">
        <v>1.2542E-3</v>
      </c>
      <c r="R402">
        <v>8.0000000000000002E-3</v>
      </c>
      <c r="S402">
        <f t="shared" ref="S402:S465" si="7">Q402*40*1000</f>
        <v>50.168000000000006</v>
      </c>
    </row>
    <row r="403" spans="15:19" x14ac:dyDescent="0.2">
      <c r="O403">
        <v>66.811000000000007</v>
      </c>
      <c r="P403">
        <v>33.865000000000002</v>
      </c>
      <c r="Q403">
        <v>1.2937000000000001E-3</v>
      </c>
      <c r="R403">
        <v>8.0000000000000002E-3</v>
      </c>
      <c r="S403">
        <f t="shared" si="7"/>
        <v>51.748000000000005</v>
      </c>
    </row>
    <row r="404" spans="15:19" x14ac:dyDescent="0.2">
      <c r="O404">
        <v>69.561000000000007</v>
      </c>
      <c r="P404">
        <v>33.813000000000002</v>
      </c>
      <c r="Q404">
        <v>1.3326E-3</v>
      </c>
      <c r="R404">
        <v>8.0000000000000002E-3</v>
      </c>
      <c r="S404">
        <f t="shared" si="7"/>
        <v>53.303999999999995</v>
      </c>
    </row>
    <row r="405" spans="15:19" x14ac:dyDescent="0.2">
      <c r="O405">
        <v>72.311000000000007</v>
      </c>
      <c r="P405">
        <v>33.76</v>
      </c>
      <c r="Q405">
        <v>1.3707999999999999E-3</v>
      </c>
      <c r="R405">
        <v>8.0000000000000002E-3</v>
      </c>
      <c r="S405">
        <f t="shared" si="7"/>
        <v>54.832000000000001</v>
      </c>
    </row>
    <row r="406" spans="15:19" x14ac:dyDescent="0.2">
      <c r="O406">
        <v>75.061000000000007</v>
      </c>
      <c r="P406">
        <v>33.707000000000001</v>
      </c>
      <c r="Q406">
        <v>1.4084E-3</v>
      </c>
      <c r="R406">
        <v>8.0000000000000002E-3</v>
      </c>
      <c r="S406">
        <f t="shared" si="7"/>
        <v>56.335999999999999</v>
      </c>
    </row>
    <row r="407" spans="15:19" x14ac:dyDescent="0.2">
      <c r="O407">
        <v>77.811000000000007</v>
      </c>
      <c r="P407">
        <v>33.654000000000003</v>
      </c>
      <c r="Q407">
        <v>1.4453000000000001E-3</v>
      </c>
      <c r="R407">
        <v>8.0000000000000002E-3</v>
      </c>
      <c r="S407">
        <f t="shared" si="7"/>
        <v>57.812000000000005</v>
      </c>
    </row>
    <row r="408" spans="15:19" x14ac:dyDescent="0.2">
      <c r="O408">
        <v>80.561000000000007</v>
      </c>
      <c r="P408">
        <v>33.6</v>
      </c>
      <c r="Q408">
        <v>1.4816E-3</v>
      </c>
      <c r="R408">
        <v>8.0000000000000002E-3</v>
      </c>
      <c r="S408">
        <f t="shared" si="7"/>
        <v>59.263999999999996</v>
      </c>
    </row>
    <row r="409" spans="15:19" x14ac:dyDescent="0.2">
      <c r="O409">
        <v>83.311000000000007</v>
      </c>
      <c r="P409">
        <v>33.545999999999999</v>
      </c>
      <c r="Q409">
        <v>1.5173000000000001E-3</v>
      </c>
      <c r="R409">
        <v>8.0000000000000002E-3</v>
      </c>
      <c r="S409">
        <f t="shared" si="7"/>
        <v>60.692</v>
      </c>
    </row>
    <row r="410" spans="15:19" x14ac:dyDescent="0.2">
      <c r="O410">
        <v>86.061000000000007</v>
      </c>
      <c r="P410">
        <v>33.491</v>
      </c>
      <c r="Q410">
        <v>1.5524E-3</v>
      </c>
      <c r="R410">
        <v>8.0000000000000002E-3</v>
      </c>
      <c r="S410">
        <f t="shared" si="7"/>
        <v>62.095999999999997</v>
      </c>
    </row>
    <row r="411" spans="15:19" x14ac:dyDescent="0.2">
      <c r="O411">
        <v>88.811000000000007</v>
      </c>
      <c r="P411">
        <v>33.436999999999998</v>
      </c>
      <c r="Q411">
        <v>1.5869E-3</v>
      </c>
      <c r="R411">
        <v>8.0000000000000002E-3</v>
      </c>
      <c r="S411">
        <f t="shared" si="7"/>
        <v>63.476000000000006</v>
      </c>
    </row>
    <row r="412" spans="15:19" x14ac:dyDescent="0.2">
      <c r="O412">
        <v>91.561000000000007</v>
      </c>
      <c r="P412">
        <v>33.381</v>
      </c>
      <c r="Q412">
        <v>1.6209E-3</v>
      </c>
      <c r="R412">
        <v>8.0000000000000002E-3</v>
      </c>
      <c r="S412">
        <f t="shared" si="7"/>
        <v>64.835999999999999</v>
      </c>
    </row>
    <row r="413" spans="15:19" x14ac:dyDescent="0.2">
      <c r="O413">
        <v>94.311000000000007</v>
      </c>
      <c r="P413">
        <v>33.326000000000001</v>
      </c>
      <c r="Q413">
        <v>1.6543E-3</v>
      </c>
      <c r="R413">
        <v>8.0000000000000002E-3</v>
      </c>
      <c r="S413">
        <f t="shared" si="7"/>
        <v>66.172000000000011</v>
      </c>
    </row>
    <row r="414" spans="15:19" x14ac:dyDescent="0.2">
      <c r="O414">
        <v>97.061000000000007</v>
      </c>
      <c r="P414">
        <v>33.270000000000003</v>
      </c>
      <c r="Q414">
        <v>1.6871E-3</v>
      </c>
      <c r="R414">
        <v>8.0000000000000002E-3</v>
      </c>
      <c r="S414">
        <f t="shared" si="7"/>
        <v>67.484000000000009</v>
      </c>
    </row>
    <row r="415" spans="15:19" x14ac:dyDescent="0.2">
      <c r="O415">
        <v>99.811000000000007</v>
      </c>
      <c r="P415">
        <v>33.213999999999999</v>
      </c>
      <c r="Q415">
        <v>1.7194000000000001E-3</v>
      </c>
      <c r="R415">
        <v>8.0000000000000002E-3</v>
      </c>
      <c r="S415">
        <f t="shared" si="7"/>
        <v>68.77600000000001</v>
      </c>
    </row>
    <row r="416" spans="15:19" x14ac:dyDescent="0.2">
      <c r="O416">
        <v>102.56</v>
      </c>
      <c r="P416">
        <v>33.158000000000001</v>
      </c>
      <c r="Q416">
        <v>1.7512000000000001E-3</v>
      </c>
      <c r="R416">
        <v>8.0000000000000002E-3</v>
      </c>
      <c r="S416">
        <f t="shared" si="7"/>
        <v>70.048000000000002</v>
      </c>
    </row>
    <row r="417" spans="15:19" x14ac:dyDescent="0.2">
      <c r="O417">
        <v>105.31</v>
      </c>
      <c r="P417">
        <v>33.101999999999997</v>
      </c>
      <c r="Q417">
        <v>1.7825E-3</v>
      </c>
      <c r="R417">
        <v>8.0000000000000002E-3</v>
      </c>
      <c r="S417">
        <f t="shared" si="7"/>
        <v>71.3</v>
      </c>
    </row>
    <row r="418" spans="15:19" x14ac:dyDescent="0.2">
      <c r="O418">
        <v>108.06</v>
      </c>
      <c r="P418">
        <v>33.045000000000002</v>
      </c>
      <c r="Q418">
        <v>1.8132999999999999E-3</v>
      </c>
      <c r="R418">
        <v>8.0000000000000002E-3</v>
      </c>
      <c r="S418">
        <f t="shared" si="7"/>
        <v>72.531999999999996</v>
      </c>
    </row>
    <row r="419" spans="15:19" x14ac:dyDescent="0.2">
      <c r="O419">
        <v>108.55</v>
      </c>
      <c r="P419">
        <v>33.034999999999997</v>
      </c>
      <c r="Q419">
        <v>1.8186999999999999E-3</v>
      </c>
      <c r="R419">
        <v>8.0000000000000002E-3</v>
      </c>
      <c r="S419">
        <f t="shared" si="7"/>
        <v>72.74799999999999</v>
      </c>
    </row>
    <row r="420" spans="15:19" x14ac:dyDescent="0.2">
      <c r="O420">
        <v>109.03</v>
      </c>
      <c r="P420">
        <v>33.024999999999999</v>
      </c>
      <c r="Q420">
        <v>1.8240000000000001E-3</v>
      </c>
      <c r="R420">
        <v>8.0000000000000002E-3</v>
      </c>
      <c r="S420">
        <f t="shared" si="7"/>
        <v>72.959999999999994</v>
      </c>
    </row>
    <row r="421" spans="15:19" x14ac:dyDescent="0.2">
      <c r="O421">
        <v>109.52</v>
      </c>
      <c r="P421">
        <v>33.015000000000001</v>
      </c>
      <c r="Q421">
        <v>1.8293999999999999E-3</v>
      </c>
      <c r="R421">
        <v>8.0000000000000002E-3</v>
      </c>
      <c r="S421">
        <f t="shared" si="7"/>
        <v>73.175999999999988</v>
      </c>
    </row>
    <row r="422" spans="15:19" x14ac:dyDescent="0.2">
      <c r="O422">
        <v>110</v>
      </c>
      <c r="P422">
        <v>33.005000000000003</v>
      </c>
      <c r="Q422">
        <v>1.8347000000000001E-3</v>
      </c>
      <c r="R422">
        <v>8.0000000000000002E-3</v>
      </c>
      <c r="S422">
        <f t="shared" si="7"/>
        <v>73.388000000000005</v>
      </c>
    </row>
    <row r="423" spans="15:19" x14ac:dyDescent="0.2">
      <c r="O423">
        <v>0</v>
      </c>
      <c r="P423">
        <v>33.200000000000003</v>
      </c>
      <c r="Q423">
        <v>1E-4</v>
      </c>
      <c r="R423">
        <v>8.9999999999999993E-3</v>
      </c>
      <c r="S423">
        <f t="shared" si="7"/>
        <v>4</v>
      </c>
    </row>
    <row r="424" spans="15:19" x14ac:dyDescent="0.2">
      <c r="O424">
        <v>2.2734999999999999</v>
      </c>
      <c r="P424">
        <v>33.902000000000001</v>
      </c>
      <c r="Q424">
        <v>1.4980000000000001E-4</v>
      </c>
      <c r="R424">
        <v>8.9999999999999993E-3</v>
      </c>
      <c r="S424">
        <f t="shared" si="7"/>
        <v>5.9920000000000009</v>
      </c>
    </row>
    <row r="425" spans="15:19" x14ac:dyDescent="0.2">
      <c r="O425">
        <v>4.5471000000000004</v>
      </c>
      <c r="P425">
        <v>34.188000000000002</v>
      </c>
      <c r="Q425">
        <v>1.9874000000000001E-4</v>
      </c>
      <c r="R425">
        <v>8.9999999999999993E-3</v>
      </c>
      <c r="S425">
        <f t="shared" si="7"/>
        <v>7.9496000000000011</v>
      </c>
    </row>
    <row r="426" spans="15:19" x14ac:dyDescent="0.2">
      <c r="O426">
        <v>6.8205999999999998</v>
      </c>
      <c r="P426">
        <v>34.319000000000003</v>
      </c>
      <c r="Q426">
        <v>2.4680999999999998E-4</v>
      </c>
      <c r="R426">
        <v>8.9999999999999993E-3</v>
      </c>
      <c r="S426">
        <f t="shared" si="7"/>
        <v>9.8724000000000007</v>
      </c>
    </row>
    <row r="427" spans="15:19" x14ac:dyDescent="0.2">
      <c r="O427">
        <v>9.0940999999999992</v>
      </c>
      <c r="P427">
        <v>34.408999999999999</v>
      </c>
      <c r="Q427">
        <v>2.9405000000000002E-4</v>
      </c>
      <c r="R427">
        <v>8.9999999999999993E-3</v>
      </c>
      <c r="S427">
        <f t="shared" si="7"/>
        <v>11.762000000000002</v>
      </c>
    </row>
    <row r="428" spans="15:19" x14ac:dyDescent="0.2">
      <c r="O428">
        <v>11.843999999999999</v>
      </c>
      <c r="P428">
        <v>34.47</v>
      </c>
      <c r="Q428">
        <v>3.5010999999999999E-4</v>
      </c>
      <c r="R428">
        <v>8.9999999999999993E-3</v>
      </c>
      <c r="S428">
        <f t="shared" si="7"/>
        <v>14.0044</v>
      </c>
    </row>
    <row r="429" spans="15:19" x14ac:dyDescent="0.2">
      <c r="O429">
        <v>14.593999999999999</v>
      </c>
      <c r="P429">
        <v>34.494999999999997</v>
      </c>
      <c r="Q429">
        <v>4.0501000000000003E-4</v>
      </c>
      <c r="R429">
        <v>8.9999999999999993E-3</v>
      </c>
      <c r="S429">
        <f t="shared" si="7"/>
        <v>16.200400000000002</v>
      </c>
    </row>
    <row r="430" spans="15:19" x14ac:dyDescent="0.2">
      <c r="O430">
        <v>17.344000000000001</v>
      </c>
      <c r="P430">
        <v>34.497999999999998</v>
      </c>
      <c r="Q430">
        <v>4.5876000000000001E-4</v>
      </c>
      <c r="R430">
        <v>8.9999999999999993E-3</v>
      </c>
      <c r="S430">
        <f t="shared" si="7"/>
        <v>18.3504</v>
      </c>
    </row>
    <row r="431" spans="15:19" x14ac:dyDescent="0.2">
      <c r="O431">
        <v>20.094000000000001</v>
      </c>
      <c r="P431">
        <v>34.487000000000002</v>
      </c>
      <c r="Q431">
        <v>5.1141000000000001E-4</v>
      </c>
      <c r="R431">
        <v>8.9999999999999993E-3</v>
      </c>
      <c r="S431">
        <f t="shared" si="7"/>
        <v>20.456399999999999</v>
      </c>
    </row>
    <row r="432" spans="15:19" x14ac:dyDescent="0.2">
      <c r="O432">
        <v>22.844000000000001</v>
      </c>
      <c r="P432">
        <v>34.465000000000003</v>
      </c>
      <c r="Q432">
        <v>5.6298000000000003E-4</v>
      </c>
      <c r="R432">
        <v>8.9999999999999993E-3</v>
      </c>
      <c r="S432">
        <f t="shared" si="7"/>
        <v>22.519200000000001</v>
      </c>
    </row>
    <row r="433" spans="15:19" x14ac:dyDescent="0.2">
      <c r="O433">
        <v>25.594000000000001</v>
      </c>
      <c r="P433">
        <v>34.436999999999998</v>
      </c>
      <c r="Q433">
        <v>6.1348999999999996E-4</v>
      </c>
      <c r="R433">
        <v>8.9999999999999993E-3</v>
      </c>
      <c r="S433">
        <f t="shared" si="7"/>
        <v>24.539599999999997</v>
      </c>
    </row>
    <row r="434" spans="15:19" x14ac:dyDescent="0.2">
      <c r="O434">
        <v>28.344000000000001</v>
      </c>
      <c r="P434">
        <v>34.402000000000001</v>
      </c>
      <c r="Q434">
        <v>6.6297000000000003E-4</v>
      </c>
      <c r="R434">
        <v>8.9999999999999993E-3</v>
      </c>
      <c r="S434">
        <f t="shared" si="7"/>
        <v>26.518800000000002</v>
      </c>
    </row>
    <row r="435" spans="15:19" x14ac:dyDescent="0.2">
      <c r="O435">
        <v>31.094000000000001</v>
      </c>
      <c r="P435">
        <v>34.363</v>
      </c>
      <c r="Q435">
        <v>7.1144000000000003E-4</v>
      </c>
      <c r="R435">
        <v>8.9999999999999993E-3</v>
      </c>
      <c r="S435">
        <f t="shared" si="7"/>
        <v>28.457599999999999</v>
      </c>
    </row>
    <row r="436" spans="15:19" x14ac:dyDescent="0.2">
      <c r="O436">
        <v>33.844000000000001</v>
      </c>
      <c r="P436">
        <v>34.32</v>
      </c>
      <c r="Q436">
        <v>7.5894000000000005E-4</v>
      </c>
      <c r="R436">
        <v>8.9999999999999993E-3</v>
      </c>
      <c r="S436">
        <f t="shared" si="7"/>
        <v>30.357600000000001</v>
      </c>
    </row>
    <row r="437" spans="15:19" x14ac:dyDescent="0.2">
      <c r="O437">
        <v>36.594000000000001</v>
      </c>
      <c r="P437">
        <v>34.274999999999999</v>
      </c>
      <c r="Q437">
        <v>8.0548000000000002E-4</v>
      </c>
      <c r="R437">
        <v>8.9999999999999993E-3</v>
      </c>
      <c r="S437">
        <f t="shared" si="7"/>
        <v>32.219200000000001</v>
      </c>
    </row>
    <row r="438" spans="15:19" x14ac:dyDescent="0.2">
      <c r="O438">
        <v>39.344000000000001</v>
      </c>
      <c r="P438">
        <v>34.226999999999997</v>
      </c>
      <c r="Q438">
        <v>8.5108000000000004E-4</v>
      </c>
      <c r="R438">
        <v>8.9999999999999993E-3</v>
      </c>
      <c r="S438">
        <f t="shared" si="7"/>
        <v>34.043200000000006</v>
      </c>
    </row>
    <row r="439" spans="15:19" x14ac:dyDescent="0.2">
      <c r="O439">
        <v>42.094000000000001</v>
      </c>
      <c r="P439">
        <v>34.177999999999997</v>
      </c>
      <c r="Q439">
        <v>8.9577999999999999E-4</v>
      </c>
      <c r="R439">
        <v>8.9999999999999993E-3</v>
      </c>
      <c r="S439">
        <f t="shared" si="7"/>
        <v>35.831200000000003</v>
      </c>
    </row>
    <row r="440" spans="15:19" x14ac:dyDescent="0.2">
      <c r="O440">
        <v>44.844000000000001</v>
      </c>
      <c r="P440">
        <v>34.125999999999998</v>
      </c>
      <c r="Q440">
        <v>9.3959000000000002E-4</v>
      </c>
      <c r="R440">
        <v>8.9999999999999993E-3</v>
      </c>
      <c r="S440">
        <f t="shared" si="7"/>
        <v>37.583600000000004</v>
      </c>
    </row>
    <row r="441" spans="15:19" x14ac:dyDescent="0.2">
      <c r="O441">
        <v>47.594000000000001</v>
      </c>
      <c r="P441">
        <v>34.073</v>
      </c>
      <c r="Q441">
        <v>9.8252999999999991E-4</v>
      </c>
      <c r="R441">
        <v>8.9999999999999993E-3</v>
      </c>
      <c r="S441">
        <f t="shared" si="7"/>
        <v>39.301199999999994</v>
      </c>
    </row>
    <row r="442" spans="15:19" x14ac:dyDescent="0.2">
      <c r="O442">
        <v>50.344000000000001</v>
      </c>
      <c r="P442">
        <v>34.018999999999998</v>
      </c>
      <c r="Q442">
        <v>1.0246000000000001E-3</v>
      </c>
      <c r="R442">
        <v>8.9999999999999993E-3</v>
      </c>
      <c r="S442">
        <f t="shared" si="7"/>
        <v>40.984000000000009</v>
      </c>
    </row>
    <row r="443" spans="15:19" x14ac:dyDescent="0.2">
      <c r="O443">
        <v>53.094000000000001</v>
      </c>
      <c r="P443">
        <v>33.963999999999999</v>
      </c>
      <c r="Q443">
        <v>1.0659000000000001E-3</v>
      </c>
      <c r="R443">
        <v>8.9999999999999993E-3</v>
      </c>
      <c r="S443">
        <f t="shared" si="7"/>
        <v>42.636000000000003</v>
      </c>
    </row>
    <row r="444" spans="15:19" x14ac:dyDescent="0.2">
      <c r="O444">
        <v>55.844000000000001</v>
      </c>
      <c r="P444">
        <v>33.908000000000001</v>
      </c>
      <c r="Q444">
        <v>1.1064E-3</v>
      </c>
      <c r="R444">
        <v>8.9999999999999993E-3</v>
      </c>
      <c r="S444">
        <f t="shared" si="7"/>
        <v>44.256</v>
      </c>
    </row>
    <row r="445" spans="15:19" x14ac:dyDescent="0.2">
      <c r="O445">
        <v>58.594000000000001</v>
      </c>
      <c r="P445">
        <v>33.850999999999999</v>
      </c>
      <c r="Q445">
        <v>1.1460999999999999E-3</v>
      </c>
      <c r="R445">
        <v>8.9999999999999993E-3</v>
      </c>
      <c r="S445">
        <f t="shared" si="7"/>
        <v>45.843999999999994</v>
      </c>
    </row>
    <row r="446" spans="15:19" x14ac:dyDescent="0.2">
      <c r="O446">
        <v>61.344000000000001</v>
      </c>
      <c r="P446">
        <v>33.793999999999997</v>
      </c>
      <c r="Q446">
        <v>1.1850000000000001E-3</v>
      </c>
      <c r="R446">
        <v>8.9999999999999993E-3</v>
      </c>
      <c r="S446">
        <f t="shared" si="7"/>
        <v>47.400000000000006</v>
      </c>
    </row>
    <row r="447" spans="15:19" x14ac:dyDescent="0.2">
      <c r="O447">
        <v>64.093999999999994</v>
      </c>
      <c r="P447">
        <v>33.734999999999999</v>
      </c>
      <c r="Q447">
        <v>1.2231E-3</v>
      </c>
      <c r="R447">
        <v>8.9999999999999993E-3</v>
      </c>
      <c r="S447">
        <f t="shared" si="7"/>
        <v>48.923999999999992</v>
      </c>
    </row>
    <row r="448" spans="15:19" x14ac:dyDescent="0.2">
      <c r="O448">
        <v>66.843999999999994</v>
      </c>
      <c r="P448">
        <v>33.676000000000002</v>
      </c>
      <c r="Q448">
        <v>1.2606E-3</v>
      </c>
      <c r="R448">
        <v>8.9999999999999993E-3</v>
      </c>
      <c r="S448">
        <f t="shared" si="7"/>
        <v>50.423999999999999</v>
      </c>
    </row>
    <row r="449" spans="15:19" x14ac:dyDescent="0.2">
      <c r="O449">
        <v>69.593999999999994</v>
      </c>
      <c r="P449">
        <v>33.616</v>
      </c>
      <c r="Q449">
        <v>1.2972999999999999E-3</v>
      </c>
      <c r="R449">
        <v>8.9999999999999993E-3</v>
      </c>
      <c r="S449">
        <f t="shared" si="7"/>
        <v>51.891999999999996</v>
      </c>
    </row>
    <row r="450" spans="15:19" x14ac:dyDescent="0.2">
      <c r="O450">
        <v>72.343999999999994</v>
      </c>
      <c r="P450">
        <v>33.555999999999997</v>
      </c>
      <c r="Q450">
        <v>1.3334E-3</v>
      </c>
      <c r="R450">
        <v>8.9999999999999993E-3</v>
      </c>
      <c r="S450">
        <f t="shared" si="7"/>
        <v>53.335999999999999</v>
      </c>
    </row>
    <row r="451" spans="15:19" x14ac:dyDescent="0.2">
      <c r="O451">
        <v>75.093999999999994</v>
      </c>
      <c r="P451">
        <v>33.496000000000002</v>
      </c>
      <c r="Q451">
        <v>1.3687E-3</v>
      </c>
      <c r="R451">
        <v>8.9999999999999993E-3</v>
      </c>
      <c r="S451">
        <f t="shared" si="7"/>
        <v>54.748000000000005</v>
      </c>
    </row>
    <row r="452" spans="15:19" x14ac:dyDescent="0.2">
      <c r="O452">
        <v>77.843999999999994</v>
      </c>
      <c r="P452">
        <v>33.433999999999997</v>
      </c>
      <c r="Q452">
        <v>1.4034E-3</v>
      </c>
      <c r="R452">
        <v>8.9999999999999993E-3</v>
      </c>
      <c r="S452">
        <f t="shared" si="7"/>
        <v>56.135999999999996</v>
      </c>
    </row>
    <row r="453" spans="15:19" x14ac:dyDescent="0.2">
      <c r="O453">
        <v>80.593999999999994</v>
      </c>
      <c r="P453">
        <v>33.372999999999998</v>
      </c>
      <c r="Q453">
        <v>1.4375E-3</v>
      </c>
      <c r="R453">
        <v>8.9999999999999993E-3</v>
      </c>
      <c r="S453">
        <f t="shared" si="7"/>
        <v>57.499999999999993</v>
      </c>
    </row>
    <row r="454" spans="15:19" x14ac:dyDescent="0.2">
      <c r="O454">
        <v>83.343999999999994</v>
      </c>
      <c r="P454">
        <v>33.311</v>
      </c>
      <c r="Q454">
        <v>1.4709E-3</v>
      </c>
      <c r="R454">
        <v>8.9999999999999993E-3</v>
      </c>
      <c r="S454">
        <f t="shared" si="7"/>
        <v>58.835999999999999</v>
      </c>
    </row>
    <row r="455" spans="15:19" x14ac:dyDescent="0.2">
      <c r="O455">
        <v>86.093999999999994</v>
      </c>
      <c r="P455">
        <v>33.249000000000002</v>
      </c>
      <c r="Q455">
        <v>1.5037E-3</v>
      </c>
      <c r="R455">
        <v>8.9999999999999993E-3</v>
      </c>
      <c r="S455">
        <f t="shared" si="7"/>
        <v>60.148000000000003</v>
      </c>
    </row>
    <row r="456" spans="15:19" x14ac:dyDescent="0.2">
      <c r="O456">
        <v>88.843999999999994</v>
      </c>
      <c r="P456">
        <v>33.186</v>
      </c>
      <c r="Q456">
        <v>1.536E-3</v>
      </c>
      <c r="R456">
        <v>8.9999999999999993E-3</v>
      </c>
      <c r="S456">
        <f t="shared" si="7"/>
        <v>61.440000000000005</v>
      </c>
    </row>
    <row r="457" spans="15:19" x14ac:dyDescent="0.2">
      <c r="O457">
        <v>91.593999999999994</v>
      </c>
      <c r="P457">
        <v>33.122999999999998</v>
      </c>
      <c r="Q457">
        <v>1.5675999999999999E-3</v>
      </c>
      <c r="R457">
        <v>8.9999999999999993E-3</v>
      </c>
      <c r="S457">
        <f t="shared" si="7"/>
        <v>62.703999999999994</v>
      </c>
    </row>
    <row r="458" spans="15:19" x14ac:dyDescent="0.2">
      <c r="O458">
        <v>94.343999999999994</v>
      </c>
      <c r="P458">
        <v>33.06</v>
      </c>
      <c r="Q458">
        <v>1.5987E-3</v>
      </c>
      <c r="R458">
        <v>8.9999999999999993E-3</v>
      </c>
      <c r="S458">
        <f t="shared" si="7"/>
        <v>63.948000000000008</v>
      </c>
    </row>
    <row r="459" spans="15:19" x14ac:dyDescent="0.2">
      <c r="O459">
        <v>97.093999999999994</v>
      </c>
      <c r="P459">
        <v>32.996000000000002</v>
      </c>
      <c r="Q459">
        <v>1.6291999999999999E-3</v>
      </c>
      <c r="R459">
        <v>8.9999999999999993E-3</v>
      </c>
      <c r="S459">
        <f t="shared" si="7"/>
        <v>65.168000000000006</v>
      </c>
    </row>
    <row r="460" spans="15:19" x14ac:dyDescent="0.2">
      <c r="O460">
        <v>99.843999999999994</v>
      </c>
      <c r="P460">
        <v>32.933</v>
      </c>
      <c r="Q460">
        <v>1.6592E-3</v>
      </c>
      <c r="R460">
        <v>8.9999999999999993E-3</v>
      </c>
      <c r="S460">
        <f t="shared" si="7"/>
        <v>66.367999999999995</v>
      </c>
    </row>
    <row r="461" spans="15:19" x14ac:dyDescent="0.2">
      <c r="O461">
        <v>102.59</v>
      </c>
      <c r="P461">
        <v>32.869</v>
      </c>
      <c r="Q461">
        <v>1.6886E-3</v>
      </c>
      <c r="R461">
        <v>8.9999999999999993E-3</v>
      </c>
      <c r="S461">
        <f t="shared" si="7"/>
        <v>67.543999999999997</v>
      </c>
    </row>
    <row r="462" spans="15:19" x14ac:dyDescent="0.2">
      <c r="O462">
        <v>105.34</v>
      </c>
      <c r="P462">
        <v>32.804000000000002</v>
      </c>
      <c r="Q462">
        <v>1.7175999999999999E-3</v>
      </c>
      <c r="R462">
        <v>8.9999999999999993E-3</v>
      </c>
      <c r="S462">
        <f t="shared" si="7"/>
        <v>68.704000000000008</v>
      </c>
    </row>
    <row r="463" spans="15:19" x14ac:dyDescent="0.2">
      <c r="O463">
        <v>108.09</v>
      </c>
      <c r="P463">
        <v>32.74</v>
      </c>
      <c r="Q463">
        <v>1.7459999999999999E-3</v>
      </c>
      <c r="R463">
        <v>8.9999999999999993E-3</v>
      </c>
      <c r="S463">
        <f t="shared" si="7"/>
        <v>69.84</v>
      </c>
    </row>
    <row r="464" spans="15:19" x14ac:dyDescent="0.2">
      <c r="O464">
        <v>108.57</v>
      </c>
      <c r="P464">
        <v>32.728999999999999</v>
      </c>
      <c r="Q464">
        <v>1.7508999999999999E-3</v>
      </c>
      <c r="R464">
        <v>8.9999999999999993E-3</v>
      </c>
      <c r="S464">
        <f t="shared" si="7"/>
        <v>70.036000000000001</v>
      </c>
    </row>
    <row r="465" spans="15:19" x14ac:dyDescent="0.2">
      <c r="O465">
        <v>109.05</v>
      </c>
      <c r="P465">
        <v>32.716999999999999</v>
      </c>
      <c r="Q465">
        <v>1.7557E-3</v>
      </c>
      <c r="R465">
        <v>8.9999999999999993E-3</v>
      </c>
      <c r="S465">
        <f t="shared" si="7"/>
        <v>70.227999999999994</v>
      </c>
    </row>
    <row r="466" spans="15:19" x14ac:dyDescent="0.2">
      <c r="O466">
        <v>109.52</v>
      </c>
      <c r="P466">
        <v>32.706000000000003</v>
      </c>
      <c r="Q466">
        <v>1.7606E-3</v>
      </c>
      <c r="R466">
        <v>8.9999999999999993E-3</v>
      </c>
      <c r="S466">
        <f t="shared" ref="S466:S529" si="8">Q466*40*1000</f>
        <v>70.424000000000007</v>
      </c>
    </row>
    <row r="467" spans="15:19" x14ac:dyDescent="0.2">
      <c r="O467">
        <v>110</v>
      </c>
      <c r="P467">
        <v>32.695</v>
      </c>
      <c r="Q467">
        <v>1.7654000000000001E-3</v>
      </c>
      <c r="R467">
        <v>8.9999999999999993E-3</v>
      </c>
      <c r="S467">
        <f t="shared" si="8"/>
        <v>70.616</v>
      </c>
    </row>
    <row r="468" spans="15:19" x14ac:dyDescent="0.2">
      <c r="O468">
        <v>0</v>
      </c>
      <c r="P468">
        <v>33.200000000000003</v>
      </c>
      <c r="Q468">
        <v>1E-4</v>
      </c>
      <c r="R468">
        <v>0.01</v>
      </c>
      <c r="S468">
        <f t="shared" si="8"/>
        <v>4</v>
      </c>
    </row>
    <row r="469" spans="15:19" x14ac:dyDescent="0.2">
      <c r="O469">
        <v>2.2818999999999998</v>
      </c>
      <c r="P469">
        <v>33.893000000000001</v>
      </c>
      <c r="Q469">
        <v>1.4975000000000001E-4</v>
      </c>
      <c r="R469">
        <v>0.01</v>
      </c>
      <c r="S469">
        <f t="shared" si="8"/>
        <v>5.99</v>
      </c>
    </row>
    <row r="470" spans="15:19" x14ac:dyDescent="0.2">
      <c r="O470">
        <v>4.5637999999999996</v>
      </c>
      <c r="P470">
        <v>34.17</v>
      </c>
      <c r="Q470">
        <v>1.9854000000000001E-4</v>
      </c>
      <c r="R470">
        <v>0.01</v>
      </c>
      <c r="S470">
        <f t="shared" si="8"/>
        <v>7.9416000000000002</v>
      </c>
    </row>
    <row r="471" spans="15:19" x14ac:dyDescent="0.2">
      <c r="O471">
        <v>6.8456999999999999</v>
      </c>
      <c r="P471">
        <v>34.292999999999999</v>
      </c>
      <c r="Q471">
        <v>2.4636999999999999E-4</v>
      </c>
      <c r="R471">
        <v>0.01</v>
      </c>
      <c r="S471">
        <f t="shared" si="8"/>
        <v>9.8548000000000009</v>
      </c>
    </row>
    <row r="472" spans="15:19" x14ac:dyDescent="0.2">
      <c r="O472">
        <v>9.1275999999999993</v>
      </c>
      <c r="P472">
        <v>34.375</v>
      </c>
      <c r="Q472">
        <v>2.9327999999999998E-4</v>
      </c>
      <c r="R472">
        <v>0.01</v>
      </c>
      <c r="S472">
        <f t="shared" si="8"/>
        <v>11.731199999999999</v>
      </c>
    </row>
    <row r="473" spans="15:19" x14ac:dyDescent="0.2">
      <c r="O473">
        <v>11.878</v>
      </c>
      <c r="P473">
        <v>34.429000000000002</v>
      </c>
      <c r="Q473">
        <v>3.4863E-4</v>
      </c>
      <c r="R473">
        <v>0.01</v>
      </c>
      <c r="S473">
        <f t="shared" si="8"/>
        <v>13.9452</v>
      </c>
    </row>
    <row r="474" spans="15:19" x14ac:dyDescent="0.2">
      <c r="O474">
        <v>14.628</v>
      </c>
      <c r="P474">
        <v>34.445999999999998</v>
      </c>
      <c r="Q474">
        <v>4.0271000000000003E-4</v>
      </c>
      <c r="R474">
        <v>0.01</v>
      </c>
      <c r="S474">
        <f t="shared" si="8"/>
        <v>16.108400000000003</v>
      </c>
    </row>
    <row r="475" spans="15:19" x14ac:dyDescent="0.2">
      <c r="O475">
        <v>17.378</v>
      </c>
      <c r="P475">
        <v>34.442</v>
      </c>
      <c r="Q475">
        <v>4.5553999999999999E-4</v>
      </c>
      <c r="R475">
        <v>0.01</v>
      </c>
      <c r="S475">
        <f t="shared" si="8"/>
        <v>18.221600000000002</v>
      </c>
    </row>
    <row r="476" spans="15:19" x14ac:dyDescent="0.2">
      <c r="O476">
        <v>20.128</v>
      </c>
      <c r="P476">
        <v>34.423999999999999</v>
      </c>
      <c r="Q476">
        <v>5.0717000000000004E-4</v>
      </c>
      <c r="R476">
        <v>0.01</v>
      </c>
      <c r="S476">
        <f t="shared" si="8"/>
        <v>20.286799999999999</v>
      </c>
    </row>
    <row r="477" spans="15:19" x14ac:dyDescent="0.2">
      <c r="O477">
        <v>22.878</v>
      </c>
      <c r="P477">
        <v>34.395000000000003</v>
      </c>
      <c r="Q477">
        <v>5.5761999999999999E-4</v>
      </c>
      <c r="R477">
        <v>0.01</v>
      </c>
      <c r="S477">
        <f t="shared" si="8"/>
        <v>22.3048</v>
      </c>
    </row>
    <row r="478" spans="15:19" x14ac:dyDescent="0.2">
      <c r="O478">
        <v>25.628</v>
      </c>
      <c r="P478">
        <v>34.359000000000002</v>
      </c>
      <c r="Q478">
        <v>6.0694000000000004E-4</v>
      </c>
      <c r="R478">
        <v>0.01</v>
      </c>
      <c r="S478">
        <f t="shared" si="8"/>
        <v>24.277600000000003</v>
      </c>
    </row>
    <row r="479" spans="15:19" x14ac:dyDescent="0.2">
      <c r="O479">
        <v>28.378</v>
      </c>
      <c r="P479">
        <v>34.317</v>
      </c>
      <c r="Q479">
        <v>6.5514000000000002E-4</v>
      </c>
      <c r="R479">
        <v>0.01</v>
      </c>
      <c r="S479">
        <f t="shared" si="8"/>
        <v>26.205600000000004</v>
      </c>
    </row>
    <row r="480" spans="15:19" x14ac:dyDescent="0.2">
      <c r="O480">
        <v>31.128</v>
      </c>
      <c r="P480">
        <v>34.271000000000001</v>
      </c>
      <c r="Q480">
        <v>7.0226000000000002E-4</v>
      </c>
      <c r="R480">
        <v>0.01</v>
      </c>
      <c r="S480">
        <f t="shared" si="8"/>
        <v>28.090400000000002</v>
      </c>
    </row>
    <row r="481" spans="15:19" x14ac:dyDescent="0.2">
      <c r="O481">
        <v>33.878</v>
      </c>
      <c r="P481">
        <v>34.220999999999997</v>
      </c>
      <c r="Q481">
        <v>7.4834000000000001E-4</v>
      </c>
      <c r="R481">
        <v>0.01</v>
      </c>
      <c r="S481">
        <f t="shared" si="8"/>
        <v>29.933600000000002</v>
      </c>
    </row>
    <row r="482" spans="15:19" x14ac:dyDescent="0.2">
      <c r="O482">
        <v>36.628</v>
      </c>
      <c r="P482">
        <v>34.167999999999999</v>
      </c>
      <c r="Q482">
        <v>7.9339000000000005E-4</v>
      </c>
      <c r="R482">
        <v>0.01</v>
      </c>
      <c r="S482">
        <f t="shared" si="8"/>
        <v>31.735600000000002</v>
      </c>
    </row>
    <row r="483" spans="15:19" x14ac:dyDescent="0.2">
      <c r="O483">
        <v>39.378</v>
      </c>
      <c r="P483">
        <v>34.113</v>
      </c>
      <c r="Q483">
        <v>8.3743999999999995E-4</v>
      </c>
      <c r="R483">
        <v>0.01</v>
      </c>
      <c r="S483">
        <f t="shared" si="8"/>
        <v>33.497599999999998</v>
      </c>
    </row>
    <row r="484" spans="15:19" x14ac:dyDescent="0.2">
      <c r="O484">
        <v>42.128</v>
      </c>
      <c r="P484">
        <v>34.055999999999997</v>
      </c>
      <c r="Q484">
        <v>8.8053000000000003E-4</v>
      </c>
      <c r="R484">
        <v>0.01</v>
      </c>
      <c r="S484">
        <f t="shared" si="8"/>
        <v>35.221200000000003</v>
      </c>
    </row>
    <row r="485" spans="15:19" x14ac:dyDescent="0.2">
      <c r="O485">
        <v>44.878</v>
      </c>
      <c r="P485">
        <v>33.997</v>
      </c>
      <c r="Q485">
        <v>9.2268000000000005E-4</v>
      </c>
      <c r="R485">
        <v>0.01</v>
      </c>
      <c r="S485">
        <f t="shared" si="8"/>
        <v>36.907200000000003</v>
      </c>
    </row>
    <row r="486" spans="15:19" x14ac:dyDescent="0.2">
      <c r="O486">
        <v>47.628</v>
      </c>
      <c r="P486">
        <v>33.936999999999998</v>
      </c>
      <c r="Q486">
        <v>9.6391000000000001E-4</v>
      </c>
      <c r="R486">
        <v>0.01</v>
      </c>
      <c r="S486">
        <f t="shared" si="8"/>
        <v>38.556399999999996</v>
      </c>
    </row>
    <row r="487" spans="15:19" x14ac:dyDescent="0.2">
      <c r="O487">
        <v>50.378</v>
      </c>
      <c r="P487">
        <v>33.875</v>
      </c>
      <c r="Q487">
        <v>1.0042E-3</v>
      </c>
      <c r="R487">
        <v>0.01</v>
      </c>
      <c r="S487">
        <f t="shared" si="8"/>
        <v>40.167999999999999</v>
      </c>
    </row>
    <row r="488" spans="15:19" x14ac:dyDescent="0.2">
      <c r="O488">
        <v>53.128</v>
      </c>
      <c r="P488">
        <v>33.811999999999998</v>
      </c>
      <c r="Q488">
        <v>1.0437000000000001E-3</v>
      </c>
      <c r="R488">
        <v>0.01</v>
      </c>
      <c r="S488">
        <f t="shared" si="8"/>
        <v>41.747999999999998</v>
      </c>
    </row>
    <row r="489" spans="15:19" x14ac:dyDescent="0.2">
      <c r="O489">
        <v>55.878</v>
      </c>
      <c r="P489">
        <v>33.749000000000002</v>
      </c>
      <c r="Q489">
        <v>1.0823E-3</v>
      </c>
      <c r="R489">
        <v>0.01</v>
      </c>
      <c r="S489">
        <f t="shared" si="8"/>
        <v>43.291999999999994</v>
      </c>
    </row>
    <row r="490" spans="15:19" x14ac:dyDescent="0.2">
      <c r="O490">
        <v>58.628</v>
      </c>
      <c r="P490">
        <v>33.683999999999997</v>
      </c>
      <c r="Q490">
        <v>1.1202E-3</v>
      </c>
      <c r="R490">
        <v>0.01</v>
      </c>
      <c r="S490">
        <f t="shared" si="8"/>
        <v>44.808</v>
      </c>
    </row>
    <row r="491" spans="15:19" x14ac:dyDescent="0.2">
      <c r="O491">
        <v>61.378</v>
      </c>
      <c r="P491">
        <v>33.619</v>
      </c>
      <c r="Q491">
        <v>1.1571999999999999E-3</v>
      </c>
      <c r="R491">
        <v>0.01</v>
      </c>
      <c r="S491">
        <f t="shared" si="8"/>
        <v>46.287999999999997</v>
      </c>
    </row>
    <row r="492" spans="15:19" x14ac:dyDescent="0.2">
      <c r="O492">
        <v>64.128</v>
      </c>
      <c r="P492">
        <v>33.552</v>
      </c>
      <c r="Q492">
        <v>1.1934000000000001E-3</v>
      </c>
      <c r="R492">
        <v>0.01</v>
      </c>
      <c r="S492">
        <f t="shared" si="8"/>
        <v>47.736000000000004</v>
      </c>
    </row>
    <row r="493" spans="15:19" x14ac:dyDescent="0.2">
      <c r="O493">
        <v>66.878</v>
      </c>
      <c r="P493">
        <v>33.485999999999997</v>
      </c>
      <c r="Q493">
        <v>1.2289E-3</v>
      </c>
      <c r="R493">
        <v>0.01</v>
      </c>
      <c r="S493">
        <f t="shared" si="8"/>
        <v>49.155999999999999</v>
      </c>
    </row>
    <row r="494" spans="15:19" x14ac:dyDescent="0.2">
      <c r="O494">
        <v>69.628</v>
      </c>
      <c r="P494">
        <v>33.417999999999999</v>
      </c>
      <c r="Q494">
        <v>1.2635999999999999E-3</v>
      </c>
      <c r="R494">
        <v>0.01</v>
      </c>
      <c r="S494">
        <f t="shared" si="8"/>
        <v>50.543999999999997</v>
      </c>
    </row>
    <row r="495" spans="15:19" x14ac:dyDescent="0.2">
      <c r="O495">
        <v>72.378</v>
      </c>
      <c r="P495">
        <v>33.35</v>
      </c>
      <c r="Q495">
        <v>1.2976000000000001E-3</v>
      </c>
      <c r="R495">
        <v>0.01</v>
      </c>
      <c r="S495">
        <f t="shared" si="8"/>
        <v>51.904000000000003</v>
      </c>
    </row>
    <row r="496" spans="15:19" x14ac:dyDescent="0.2">
      <c r="O496">
        <v>75.128</v>
      </c>
      <c r="P496">
        <v>33.281999999999996</v>
      </c>
      <c r="Q496">
        <v>1.3309999999999999E-3</v>
      </c>
      <c r="R496">
        <v>0.01</v>
      </c>
      <c r="S496">
        <f t="shared" si="8"/>
        <v>53.239999999999995</v>
      </c>
    </row>
    <row r="497" spans="15:19" x14ac:dyDescent="0.2">
      <c r="O497">
        <v>77.878</v>
      </c>
      <c r="P497">
        <v>33.213000000000001</v>
      </c>
      <c r="Q497">
        <v>1.3636E-3</v>
      </c>
      <c r="R497">
        <v>0.01</v>
      </c>
      <c r="S497">
        <f t="shared" si="8"/>
        <v>54.543999999999997</v>
      </c>
    </row>
    <row r="498" spans="15:19" x14ac:dyDescent="0.2">
      <c r="O498">
        <v>80.628</v>
      </c>
      <c r="P498">
        <v>33.143999999999998</v>
      </c>
      <c r="Q498">
        <v>1.3956000000000001E-3</v>
      </c>
      <c r="R498">
        <v>0.01</v>
      </c>
      <c r="S498">
        <f t="shared" si="8"/>
        <v>55.824000000000005</v>
      </c>
    </row>
    <row r="499" spans="15:19" x14ac:dyDescent="0.2">
      <c r="O499">
        <v>83.378</v>
      </c>
      <c r="P499">
        <v>33.073999999999998</v>
      </c>
      <c r="Q499">
        <v>1.4270000000000001E-3</v>
      </c>
      <c r="R499">
        <v>0.01</v>
      </c>
      <c r="S499">
        <f t="shared" si="8"/>
        <v>57.080000000000005</v>
      </c>
    </row>
    <row r="500" spans="15:19" x14ac:dyDescent="0.2">
      <c r="O500">
        <v>86.128</v>
      </c>
      <c r="P500">
        <v>33.003999999999998</v>
      </c>
      <c r="Q500">
        <v>1.4576999999999999E-3</v>
      </c>
      <c r="R500">
        <v>0.01</v>
      </c>
      <c r="S500">
        <f t="shared" si="8"/>
        <v>58.308</v>
      </c>
    </row>
    <row r="501" spans="15:19" x14ac:dyDescent="0.2">
      <c r="O501">
        <v>88.878</v>
      </c>
      <c r="P501">
        <v>32.933</v>
      </c>
      <c r="Q501">
        <v>1.4878000000000001E-3</v>
      </c>
      <c r="R501">
        <v>0.01</v>
      </c>
      <c r="S501">
        <f t="shared" si="8"/>
        <v>59.512</v>
      </c>
    </row>
    <row r="502" spans="15:19" x14ac:dyDescent="0.2">
      <c r="O502">
        <v>91.628</v>
      </c>
      <c r="P502">
        <v>32.862000000000002</v>
      </c>
      <c r="Q502">
        <v>1.5173999999999999E-3</v>
      </c>
      <c r="R502">
        <v>0.01</v>
      </c>
      <c r="S502">
        <f t="shared" si="8"/>
        <v>60.695999999999998</v>
      </c>
    </row>
    <row r="503" spans="15:19" x14ac:dyDescent="0.2">
      <c r="O503">
        <v>94.378</v>
      </c>
      <c r="P503">
        <v>32.790999999999997</v>
      </c>
      <c r="Q503">
        <v>1.5463E-3</v>
      </c>
      <c r="R503">
        <v>0.01</v>
      </c>
      <c r="S503">
        <f t="shared" si="8"/>
        <v>61.852000000000004</v>
      </c>
    </row>
    <row r="504" spans="15:19" x14ac:dyDescent="0.2">
      <c r="O504">
        <v>97.128</v>
      </c>
      <c r="P504">
        <v>32.72</v>
      </c>
      <c r="Q504">
        <v>1.5747999999999999E-3</v>
      </c>
      <c r="R504">
        <v>0.01</v>
      </c>
      <c r="S504">
        <f t="shared" si="8"/>
        <v>62.99199999999999</v>
      </c>
    </row>
    <row r="505" spans="15:19" x14ac:dyDescent="0.2">
      <c r="O505">
        <v>99.878</v>
      </c>
      <c r="P505">
        <v>32.648000000000003</v>
      </c>
      <c r="Q505">
        <v>1.6026E-3</v>
      </c>
      <c r="R505">
        <v>0.01</v>
      </c>
      <c r="S505">
        <f t="shared" si="8"/>
        <v>64.103999999999999</v>
      </c>
    </row>
    <row r="506" spans="15:19" x14ac:dyDescent="0.2">
      <c r="O506">
        <v>102.63</v>
      </c>
      <c r="P506">
        <v>32.576000000000001</v>
      </c>
      <c r="Q506">
        <v>1.6299000000000001E-3</v>
      </c>
      <c r="R506">
        <v>0.01</v>
      </c>
      <c r="S506">
        <f t="shared" si="8"/>
        <v>65.195999999999998</v>
      </c>
    </row>
    <row r="507" spans="15:19" x14ac:dyDescent="0.2">
      <c r="O507">
        <v>105.38</v>
      </c>
      <c r="P507">
        <v>32.503999999999998</v>
      </c>
      <c r="Q507">
        <v>1.6567999999999999E-3</v>
      </c>
      <c r="R507">
        <v>0.01</v>
      </c>
      <c r="S507">
        <f t="shared" si="8"/>
        <v>66.271999999999991</v>
      </c>
    </row>
    <row r="508" spans="15:19" x14ac:dyDescent="0.2">
      <c r="O508">
        <v>108.13</v>
      </c>
      <c r="P508">
        <v>32.432000000000002</v>
      </c>
      <c r="Q508">
        <v>1.6831000000000001E-3</v>
      </c>
      <c r="R508">
        <v>0.01</v>
      </c>
      <c r="S508">
        <f t="shared" si="8"/>
        <v>67.324000000000012</v>
      </c>
    </row>
    <row r="509" spans="15:19" x14ac:dyDescent="0.2">
      <c r="O509">
        <v>108.6</v>
      </c>
      <c r="P509">
        <v>32.42</v>
      </c>
      <c r="Q509">
        <v>1.6875E-3</v>
      </c>
      <c r="R509">
        <v>0.01</v>
      </c>
      <c r="S509">
        <f t="shared" si="8"/>
        <v>67.5</v>
      </c>
    </row>
    <row r="510" spans="15:19" x14ac:dyDescent="0.2">
      <c r="O510">
        <v>109.06</v>
      </c>
      <c r="P510">
        <v>32.406999999999996</v>
      </c>
      <c r="Q510">
        <v>1.6919000000000001E-3</v>
      </c>
      <c r="R510">
        <v>0.01</v>
      </c>
      <c r="S510">
        <f t="shared" si="8"/>
        <v>67.676000000000002</v>
      </c>
    </row>
    <row r="511" spans="15:19" x14ac:dyDescent="0.2">
      <c r="O511">
        <v>109.53</v>
      </c>
      <c r="P511">
        <v>32.395000000000003</v>
      </c>
      <c r="Q511">
        <v>1.6963E-3</v>
      </c>
      <c r="R511">
        <v>0.01</v>
      </c>
      <c r="S511">
        <f t="shared" si="8"/>
        <v>67.85199999999999</v>
      </c>
    </row>
    <row r="512" spans="15:19" x14ac:dyDescent="0.2">
      <c r="O512">
        <v>110</v>
      </c>
      <c r="P512">
        <v>32.383000000000003</v>
      </c>
      <c r="Q512">
        <v>1.7007000000000001E-3</v>
      </c>
      <c r="R512">
        <v>0.01</v>
      </c>
      <c r="S512">
        <f t="shared" si="8"/>
        <v>68.028000000000006</v>
      </c>
    </row>
    <row r="513" spans="15:19" x14ac:dyDescent="0.2">
      <c r="O513">
        <v>0</v>
      </c>
      <c r="P513">
        <v>33.200000000000003</v>
      </c>
      <c r="Q513">
        <v>1E-4</v>
      </c>
      <c r="R513">
        <v>1.0999999999999999E-2</v>
      </c>
      <c r="S513">
        <f t="shared" si="8"/>
        <v>4</v>
      </c>
    </row>
    <row r="514" spans="15:19" x14ac:dyDescent="0.2">
      <c r="O514">
        <v>2.2904</v>
      </c>
      <c r="P514">
        <v>33.884</v>
      </c>
      <c r="Q514">
        <v>1.4970000000000001E-4</v>
      </c>
      <c r="R514">
        <v>1.0999999999999999E-2</v>
      </c>
      <c r="S514">
        <f t="shared" si="8"/>
        <v>5.9880000000000004</v>
      </c>
    </row>
    <row r="515" spans="15:19" x14ac:dyDescent="0.2">
      <c r="O515">
        <v>4.5807000000000002</v>
      </c>
      <c r="P515">
        <v>34.152999999999999</v>
      </c>
      <c r="Q515">
        <v>1.9834E-4</v>
      </c>
      <c r="R515">
        <v>1.0999999999999999E-2</v>
      </c>
      <c r="S515">
        <f t="shared" si="8"/>
        <v>7.9336000000000011</v>
      </c>
    </row>
    <row r="516" spans="15:19" x14ac:dyDescent="0.2">
      <c r="O516">
        <v>6.8711000000000002</v>
      </c>
      <c r="P516">
        <v>34.267000000000003</v>
      </c>
      <c r="Q516">
        <v>2.4593999999999999E-4</v>
      </c>
      <c r="R516">
        <v>1.0999999999999999E-2</v>
      </c>
      <c r="S516">
        <f t="shared" si="8"/>
        <v>9.8376000000000001</v>
      </c>
    </row>
    <row r="517" spans="15:19" x14ac:dyDescent="0.2">
      <c r="O517">
        <v>9.1614000000000004</v>
      </c>
      <c r="P517">
        <v>34.341999999999999</v>
      </c>
      <c r="Q517">
        <v>2.9252E-4</v>
      </c>
      <c r="R517">
        <v>1.0999999999999999E-2</v>
      </c>
      <c r="S517">
        <f t="shared" si="8"/>
        <v>11.700800000000001</v>
      </c>
    </row>
    <row r="518" spans="15:19" x14ac:dyDescent="0.2">
      <c r="O518">
        <v>11.911</v>
      </c>
      <c r="P518">
        <v>34.387</v>
      </c>
      <c r="Q518">
        <v>3.4716E-4</v>
      </c>
      <c r="R518">
        <v>1.0999999999999999E-2</v>
      </c>
      <c r="S518">
        <f t="shared" si="8"/>
        <v>13.8864</v>
      </c>
    </row>
    <row r="519" spans="15:19" x14ac:dyDescent="0.2">
      <c r="O519">
        <v>14.661</v>
      </c>
      <c r="P519">
        <v>34.396999999999998</v>
      </c>
      <c r="Q519">
        <v>4.0043000000000001E-4</v>
      </c>
      <c r="R519">
        <v>1.0999999999999999E-2</v>
      </c>
      <c r="S519">
        <f t="shared" si="8"/>
        <v>16.017200000000003</v>
      </c>
    </row>
    <row r="520" spans="15:19" x14ac:dyDescent="0.2">
      <c r="O520">
        <v>17.411000000000001</v>
      </c>
      <c r="P520">
        <v>34.386000000000003</v>
      </c>
      <c r="Q520">
        <v>4.5235000000000002E-4</v>
      </c>
      <c r="R520">
        <v>1.0999999999999999E-2</v>
      </c>
      <c r="S520">
        <f t="shared" si="8"/>
        <v>18.093999999999998</v>
      </c>
    </row>
    <row r="521" spans="15:19" x14ac:dyDescent="0.2">
      <c r="O521">
        <v>20.161000000000001</v>
      </c>
      <c r="P521">
        <v>34.36</v>
      </c>
      <c r="Q521">
        <v>5.0297999999999999E-4</v>
      </c>
      <c r="R521">
        <v>1.0999999999999999E-2</v>
      </c>
      <c r="S521">
        <f t="shared" si="8"/>
        <v>20.119199999999999</v>
      </c>
    </row>
    <row r="522" spans="15:19" x14ac:dyDescent="0.2">
      <c r="O522">
        <v>22.911000000000001</v>
      </c>
      <c r="P522">
        <v>34.323999999999998</v>
      </c>
      <c r="Q522">
        <v>5.5234999999999995E-4</v>
      </c>
      <c r="R522">
        <v>1.0999999999999999E-2</v>
      </c>
      <c r="S522">
        <f t="shared" si="8"/>
        <v>22.093999999999998</v>
      </c>
    </row>
    <row r="523" spans="15:19" x14ac:dyDescent="0.2">
      <c r="O523">
        <v>25.661000000000001</v>
      </c>
      <c r="P523">
        <v>34.280999999999999</v>
      </c>
      <c r="Q523">
        <v>6.0050000000000001E-4</v>
      </c>
      <c r="R523">
        <v>1.0999999999999999E-2</v>
      </c>
      <c r="S523">
        <f t="shared" si="8"/>
        <v>24.02</v>
      </c>
    </row>
    <row r="524" spans="15:19" x14ac:dyDescent="0.2">
      <c r="O524">
        <v>28.411000000000001</v>
      </c>
      <c r="P524">
        <v>34.231000000000002</v>
      </c>
      <c r="Q524">
        <v>6.4745999999999998E-4</v>
      </c>
      <c r="R524">
        <v>1.0999999999999999E-2</v>
      </c>
      <c r="S524">
        <f t="shared" si="8"/>
        <v>25.898399999999999</v>
      </c>
    </row>
    <row r="525" spans="15:19" x14ac:dyDescent="0.2">
      <c r="O525">
        <v>31.161000000000001</v>
      </c>
      <c r="P525">
        <v>34.177999999999997</v>
      </c>
      <c r="Q525">
        <v>6.9326999999999995E-4</v>
      </c>
      <c r="R525">
        <v>1.0999999999999999E-2</v>
      </c>
      <c r="S525">
        <f t="shared" si="8"/>
        <v>27.730799999999999</v>
      </c>
    </row>
    <row r="526" spans="15:19" x14ac:dyDescent="0.2">
      <c r="O526">
        <v>33.911000000000001</v>
      </c>
      <c r="P526">
        <v>34.119999999999997</v>
      </c>
      <c r="Q526">
        <v>7.3797000000000001E-4</v>
      </c>
      <c r="R526">
        <v>1.0999999999999999E-2</v>
      </c>
      <c r="S526">
        <f t="shared" si="8"/>
        <v>29.518800000000002</v>
      </c>
    </row>
    <row r="527" spans="15:19" x14ac:dyDescent="0.2">
      <c r="O527">
        <v>36.661000000000001</v>
      </c>
      <c r="P527">
        <v>34.06</v>
      </c>
      <c r="Q527">
        <v>7.8158999999999998E-4</v>
      </c>
      <c r="R527">
        <v>1.0999999999999999E-2</v>
      </c>
      <c r="S527">
        <f t="shared" si="8"/>
        <v>31.263600000000004</v>
      </c>
    </row>
    <row r="528" spans="15:19" x14ac:dyDescent="0.2">
      <c r="O528">
        <v>39.411000000000001</v>
      </c>
      <c r="P528">
        <v>33.997999999999998</v>
      </c>
      <c r="Q528">
        <v>8.2416E-4</v>
      </c>
      <c r="R528">
        <v>1.0999999999999999E-2</v>
      </c>
      <c r="S528">
        <f t="shared" si="8"/>
        <v>32.9664</v>
      </c>
    </row>
    <row r="529" spans="15:19" x14ac:dyDescent="0.2">
      <c r="O529">
        <v>42.161000000000001</v>
      </c>
      <c r="P529">
        <v>33.933</v>
      </c>
      <c r="Q529">
        <v>8.6569999999999995E-4</v>
      </c>
      <c r="R529">
        <v>1.0999999999999999E-2</v>
      </c>
      <c r="S529">
        <f t="shared" si="8"/>
        <v>34.628</v>
      </c>
    </row>
    <row r="530" spans="15:19" x14ac:dyDescent="0.2">
      <c r="O530">
        <v>44.911000000000001</v>
      </c>
      <c r="P530">
        <v>33.866999999999997</v>
      </c>
      <c r="Q530">
        <v>9.0625999999999999E-4</v>
      </c>
      <c r="R530">
        <v>1.0999999999999999E-2</v>
      </c>
      <c r="S530">
        <f t="shared" ref="S530:S593" si="9">Q530*40*1000</f>
        <v>36.250399999999999</v>
      </c>
    </row>
    <row r="531" spans="15:19" x14ac:dyDescent="0.2">
      <c r="O531">
        <v>47.661000000000001</v>
      </c>
      <c r="P531">
        <v>33.798999999999999</v>
      </c>
      <c r="Q531">
        <v>9.4585999999999997E-4</v>
      </c>
      <c r="R531">
        <v>1.0999999999999999E-2</v>
      </c>
      <c r="S531">
        <f t="shared" si="9"/>
        <v>37.834399999999995</v>
      </c>
    </row>
    <row r="532" spans="15:19" x14ac:dyDescent="0.2">
      <c r="O532">
        <v>50.411000000000001</v>
      </c>
      <c r="P532">
        <v>33.728999999999999</v>
      </c>
      <c r="Q532">
        <v>9.8452999999999995E-4</v>
      </c>
      <c r="R532">
        <v>1.0999999999999999E-2</v>
      </c>
      <c r="S532">
        <f t="shared" si="9"/>
        <v>39.3812</v>
      </c>
    </row>
    <row r="533" spans="15:19" x14ac:dyDescent="0.2">
      <c r="O533">
        <v>53.161000000000001</v>
      </c>
      <c r="P533">
        <v>33.658999999999999</v>
      </c>
      <c r="Q533">
        <v>1.0223000000000001E-3</v>
      </c>
      <c r="R533">
        <v>1.0999999999999999E-2</v>
      </c>
      <c r="S533">
        <f t="shared" si="9"/>
        <v>40.892000000000003</v>
      </c>
    </row>
    <row r="534" spans="15:19" x14ac:dyDescent="0.2">
      <c r="O534">
        <v>55.911000000000001</v>
      </c>
      <c r="P534">
        <v>33.588000000000001</v>
      </c>
      <c r="Q534">
        <v>1.0591999999999999E-3</v>
      </c>
      <c r="R534">
        <v>1.0999999999999999E-2</v>
      </c>
      <c r="S534">
        <f t="shared" si="9"/>
        <v>42.367999999999995</v>
      </c>
    </row>
    <row r="535" spans="15:19" x14ac:dyDescent="0.2">
      <c r="O535">
        <v>58.661000000000001</v>
      </c>
      <c r="P535">
        <v>33.515000000000001</v>
      </c>
      <c r="Q535">
        <v>1.0951999999999999E-3</v>
      </c>
      <c r="R535">
        <v>1.0999999999999999E-2</v>
      </c>
      <c r="S535">
        <f t="shared" si="9"/>
        <v>43.808</v>
      </c>
    </row>
    <row r="536" spans="15:19" x14ac:dyDescent="0.2">
      <c r="O536">
        <v>61.411000000000001</v>
      </c>
      <c r="P536">
        <v>33.442</v>
      </c>
      <c r="Q536">
        <v>1.1305E-3</v>
      </c>
      <c r="R536">
        <v>1.0999999999999999E-2</v>
      </c>
      <c r="S536">
        <f t="shared" si="9"/>
        <v>45.22</v>
      </c>
    </row>
    <row r="537" spans="15:19" x14ac:dyDescent="0.2">
      <c r="O537">
        <v>64.161000000000001</v>
      </c>
      <c r="P537">
        <v>33.368000000000002</v>
      </c>
      <c r="Q537">
        <v>1.1649E-3</v>
      </c>
      <c r="R537">
        <v>1.0999999999999999E-2</v>
      </c>
      <c r="S537">
        <f t="shared" si="9"/>
        <v>46.595999999999997</v>
      </c>
    </row>
    <row r="538" spans="15:19" x14ac:dyDescent="0.2">
      <c r="O538">
        <v>66.911000000000001</v>
      </c>
      <c r="P538">
        <v>33.293999999999997</v>
      </c>
      <c r="Q538">
        <v>1.1984999999999999E-3</v>
      </c>
      <c r="R538">
        <v>1.0999999999999999E-2</v>
      </c>
      <c r="S538">
        <f t="shared" si="9"/>
        <v>47.94</v>
      </c>
    </row>
    <row r="539" spans="15:19" x14ac:dyDescent="0.2">
      <c r="O539">
        <v>69.661000000000001</v>
      </c>
      <c r="P539">
        <v>33.219000000000001</v>
      </c>
      <c r="Q539">
        <v>1.2313999999999999E-3</v>
      </c>
      <c r="R539">
        <v>1.0999999999999999E-2</v>
      </c>
      <c r="S539">
        <f t="shared" si="9"/>
        <v>49.255999999999993</v>
      </c>
    </row>
    <row r="540" spans="15:19" x14ac:dyDescent="0.2">
      <c r="O540">
        <v>72.411000000000001</v>
      </c>
      <c r="P540">
        <v>33.143000000000001</v>
      </c>
      <c r="Q540">
        <v>1.2635999999999999E-3</v>
      </c>
      <c r="R540">
        <v>1.0999999999999999E-2</v>
      </c>
      <c r="S540">
        <f t="shared" si="9"/>
        <v>50.543999999999997</v>
      </c>
    </row>
    <row r="541" spans="15:19" x14ac:dyDescent="0.2">
      <c r="O541">
        <v>75.161000000000001</v>
      </c>
      <c r="P541">
        <v>33.067</v>
      </c>
      <c r="Q541">
        <v>1.2949999999999999E-3</v>
      </c>
      <c r="R541">
        <v>1.0999999999999999E-2</v>
      </c>
      <c r="S541">
        <f t="shared" si="9"/>
        <v>51.8</v>
      </c>
    </row>
    <row r="542" spans="15:19" x14ac:dyDescent="0.2">
      <c r="O542">
        <v>77.911000000000001</v>
      </c>
      <c r="P542">
        <v>32.99</v>
      </c>
      <c r="Q542">
        <v>1.3258E-3</v>
      </c>
      <c r="R542">
        <v>1.0999999999999999E-2</v>
      </c>
      <c r="S542">
        <f t="shared" si="9"/>
        <v>53.032000000000004</v>
      </c>
    </row>
    <row r="543" spans="15:19" x14ac:dyDescent="0.2">
      <c r="O543">
        <v>80.661000000000001</v>
      </c>
      <c r="P543">
        <v>32.912999999999997</v>
      </c>
      <c r="Q543">
        <v>1.3558999999999999E-3</v>
      </c>
      <c r="R543">
        <v>1.0999999999999999E-2</v>
      </c>
      <c r="S543">
        <f t="shared" si="9"/>
        <v>54.235999999999997</v>
      </c>
    </row>
    <row r="544" spans="15:19" x14ac:dyDescent="0.2">
      <c r="O544">
        <v>83.411000000000001</v>
      </c>
      <c r="P544">
        <v>32.835000000000001</v>
      </c>
      <c r="Q544">
        <v>1.3852999999999999E-3</v>
      </c>
      <c r="R544">
        <v>1.0999999999999999E-2</v>
      </c>
      <c r="S544">
        <f t="shared" si="9"/>
        <v>55.411999999999999</v>
      </c>
    </row>
    <row r="545" spans="15:19" x14ac:dyDescent="0.2">
      <c r="O545">
        <v>86.161000000000001</v>
      </c>
      <c r="P545">
        <v>32.756999999999998</v>
      </c>
      <c r="Q545">
        <v>1.4140999999999999E-3</v>
      </c>
      <c r="R545">
        <v>1.0999999999999999E-2</v>
      </c>
      <c r="S545">
        <f t="shared" si="9"/>
        <v>56.563999999999993</v>
      </c>
    </row>
    <row r="546" spans="15:19" x14ac:dyDescent="0.2">
      <c r="O546">
        <v>88.911000000000001</v>
      </c>
      <c r="P546">
        <v>32.679000000000002</v>
      </c>
      <c r="Q546">
        <v>1.4423999999999999E-3</v>
      </c>
      <c r="R546">
        <v>1.0999999999999999E-2</v>
      </c>
      <c r="S546">
        <f t="shared" si="9"/>
        <v>57.695999999999998</v>
      </c>
    </row>
    <row r="547" spans="15:19" x14ac:dyDescent="0.2">
      <c r="O547">
        <v>91.661000000000001</v>
      </c>
      <c r="P547">
        <v>32.6</v>
      </c>
      <c r="Q547">
        <v>1.47E-3</v>
      </c>
      <c r="R547">
        <v>1.0999999999999999E-2</v>
      </c>
      <c r="S547">
        <f t="shared" si="9"/>
        <v>58.8</v>
      </c>
    </row>
    <row r="548" spans="15:19" x14ac:dyDescent="0.2">
      <c r="O548">
        <v>94.411000000000001</v>
      </c>
      <c r="P548">
        <v>32.521000000000001</v>
      </c>
      <c r="Q548">
        <v>1.4970000000000001E-3</v>
      </c>
      <c r="R548">
        <v>1.0999999999999999E-2</v>
      </c>
      <c r="S548">
        <f t="shared" si="9"/>
        <v>59.88</v>
      </c>
    </row>
    <row r="549" spans="15:19" x14ac:dyDescent="0.2">
      <c r="O549">
        <v>97.161000000000001</v>
      </c>
      <c r="P549">
        <v>32.442</v>
      </c>
      <c r="Q549">
        <v>1.5234999999999999E-3</v>
      </c>
      <c r="R549">
        <v>1.0999999999999999E-2</v>
      </c>
      <c r="S549">
        <f t="shared" si="9"/>
        <v>60.94</v>
      </c>
    </row>
    <row r="550" spans="15:19" x14ac:dyDescent="0.2">
      <c r="O550">
        <v>99.911000000000001</v>
      </c>
      <c r="P550">
        <v>32.362000000000002</v>
      </c>
      <c r="Q550">
        <v>1.5495000000000001E-3</v>
      </c>
      <c r="R550">
        <v>1.0999999999999999E-2</v>
      </c>
      <c r="S550">
        <f t="shared" si="9"/>
        <v>61.980000000000004</v>
      </c>
    </row>
    <row r="551" spans="15:19" x14ac:dyDescent="0.2">
      <c r="O551">
        <v>102.66</v>
      </c>
      <c r="P551">
        <v>32.281999999999996</v>
      </c>
      <c r="Q551">
        <v>1.5749E-3</v>
      </c>
      <c r="R551">
        <v>1.0999999999999999E-2</v>
      </c>
      <c r="S551">
        <f t="shared" si="9"/>
        <v>62.995999999999995</v>
      </c>
    </row>
    <row r="552" spans="15:19" x14ac:dyDescent="0.2">
      <c r="O552">
        <v>105.41</v>
      </c>
      <c r="P552">
        <v>32.201999999999998</v>
      </c>
      <c r="Q552">
        <v>1.5998E-3</v>
      </c>
      <c r="R552">
        <v>1.0999999999999999E-2</v>
      </c>
      <c r="S552">
        <f t="shared" si="9"/>
        <v>63.99199999999999</v>
      </c>
    </row>
    <row r="553" spans="15:19" x14ac:dyDescent="0.2">
      <c r="O553">
        <v>108.16</v>
      </c>
      <c r="P553">
        <v>32.122</v>
      </c>
      <c r="Q553">
        <v>1.6241999999999999E-3</v>
      </c>
      <c r="R553">
        <v>1.0999999999999999E-2</v>
      </c>
      <c r="S553">
        <f t="shared" si="9"/>
        <v>64.968000000000004</v>
      </c>
    </row>
    <row r="554" spans="15:19" x14ac:dyDescent="0.2">
      <c r="O554">
        <v>108.62</v>
      </c>
      <c r="P554">
        <v>32.109000000000002</v>
      </c>
      <c r="Q554">
        <v>1.6283000000000001E-3</v>
      </c>
      <c r="R554">
        <v>1.0999999999999999E-2</v>
      </c>
      <c r="S554">
        <f t="shared" si="9"/>
        <v>65.131999999999991</v>
      </c>
    </row>
    <row r="555" spans="15:19" x14ac:dyDescent="0.2">
      <c r="O555">
        <v>109.08</v>
      </c>
      <c r="P555">
        <v>32.094999999999999</v>
      </c>
      <c r="Q555">
        <v>1.6322999999999999E-3</v>
      </c>
      <c r="R555">
        <v>1.0999999999999999E-2</v>
      </c>
      <c r="S555">
        <f t="shared" si="9"/>
        <v>65.292000000000002</v>
      </c>
    </row>
    <row r="556" spans="15:19" x14ac:dyDescent="0.2">
      <c r="O556">
        <v>109.54</v>
      </c>
      <c r="P556">
        <v>32.082000000000001</v>
      </c>
      <c r="Q556">
        <v>1.6363E-3</v>
      </c>
      <c r="R556">
        <v>1.0999999999999999E-2</v>
      </c>
      <c r="S556">
        <f t="shared" si="9"/>
        <v>65.451999999999998</v>
      </c>
    </row>
    <row r="557" spans="15:19" x14ac:dyDescent="0.2">
      <c r="O557">
        <v>110</v>
      </c>
      <c r="P557">
        <v>32.067999999999998</v>
      </c>
      <c r="Q557">
        <v>1.6402999999999999E-3</v>
      </c>
      <c r="R557">
        <v>1.0999999999999999E-2</v>
      </c>
      <c r="S557">
        <f t="shared" si="9"/>
        <v>65.612000000000009</v>
      </c>
    </row>
    <row r="558" spans="15:19" x14ac:dyDescent="0.2">
      <c r="O558">
        <v>0</v>
      </c>
      <c r="P558">
        <v>33.200000000000003</v>
      </c>
      <c r="Q558">
        <v>1E-4</v>
      </c>
      <c r="R558">
        <v>1.2E-2</v>
      </c>
      <c r="S558">
        <f t="shared" si="9"/>
        <v>4</v>
      </c>
    </row>
    <row r="559" spans="15:19" x14ac:dyDescent="0.2">
      <c r="O559">
        <v>2.2989000000000002</v>
      </c>
      <c r="P559">
        <v>33.875</v>
      </c>
      <c r="Q559">
        <v>1.4965000000000001E-4</v>
      </c>
      <c r="R559">
        <v>1.2E-2</v>
      </c>
      <c r="S559">
        <f t="shared" si="9"/>
        <v>5.9859999999999998</v>
      </c>
    </row>
    <row r="560" spans="15:19" x14ac:dyDescent="0.2">
      <c r="O560">
        <v>4.5976999999999997</v>
      </c>
      <c r="P560">
        <v>34.136000000000003</v>
      </c>
      <c r="Q560">
        <v>1.9814999999999999E-4</v>
      </c>
      <c r="R560">
        <v>1.2E-2</v>
      </c>
      <c r="S560">
        <f t="shared" si="9"/>
        <v>7.9259999999999993</v>
      </c>
    </row>
    <row r="561" spans="15:19" x14ac:dyDescent="0.2">
      <c r="O561">
        <v>6.8966000000000003</v>
      </c>
      <c r="P561">
        <v>34.241</v>
      </c>
      <c r="Q561">
        <v>2.455E-4</v>
      </c>
      <c r="R561">
        <v>1.2E-2</v>
      </c>
      <c r="S561">
        <f t="shared" si="9"/>
        <v>9.82</v>
      </c>
    </row>
    <row r="562" spans="15:19" x14ac:dyDescent="0.2">
      <c r="O562">
        <v>9.1954999999999991</v>
      </c>
      <c r="P562">
        <v>34.308</v>
      </c>
      <c r="Q562">
        <v>2.9175000000000002E-4</v>
      </c>
      <c r="R562">
        <v>1.2E-2</v>
      </c>
      <c r="S562">
        <f t="shared" si="9"/>
        <v>11.67</v>
      </c>
    </row>
    <row r="563" spans="15:19" x14ac:dyDescent="0.2">
      <c r="O563">
        <v>11.945</v>
      </c>
      <c r="P563">
        <v>34.345999999999997</v>
      </c>
      <c r="Q563">
        <v>3.457E-4</v>
      </c>
      <c r="R563">
        <v>1.2E-2</v>
      </c>
      <c r="S563">
        <f t="shared" si="9"/>
        <v>13.827999999999999</v>
      </c>
    </row>
    <row r="564" spans="15:19" x14ac:dyDescent="0.2">
      <c r="O564">
        <v>14.695</v>
      </c>
      <c r="P564">
        <v>34.347999999999999</v>
      </c>
      <c r="Q564">
        <v>3.9816E-4</v>
      </c>
      <c r="R564">
        <v>1.2E-2</v>
      </c>
      <c r="S564">
        <f t="shared" si="9"/>
        <v>15.926400000000001</v>
      </c>
    </row>
    <row r="565" spans="15:19" x14ac:dyDescent="0.2">
      <c r="O565">
        <v>17.445</v>
      </c>
      <c r="P565">
        <v>34.329000000000001</v>
      </c>
      <c r="Q565">
        <v>4.4918999999999997E-4</v>
      </c>
      <c r="R565">
        <v>1.2E-2</v>
      </c>
      <c r="S565">
        <f t="shared" si="9"/>
        <v>17.967600000000001</v>
      </c>
    </row>
    <row r="566" spans="15:19" x14ac:dyDescent="0.2">
      <c r="O566">
        <v>20.195</v>
      </c>
      <c r="P566">
        <v>34.295999999999999</v>
      </c>
      <c r="Q566">
        <v>4.9883999999999996E-4</v>
      </c>
      <c r="R566">
        <v>1.2E-2</v>
      </c>
      <c r="S566">
        <f t="shared" si="9"/>
        <v>19.953599999999998</v>
      </c>
    </row>
    <row r="567" spans="15:19" x14ac:dyDescent="0.2">
      <c r="O567">
        <v>22.945</v>
      </c>
      <c r="P567">
        <v>34.253</v>
      </c>
      <c r="Q567">
        <v>5.4715000000000005E-4</v>
      </c>
      <c r="R567">
        <v>1.2E-2</v>
      </c>
      <c r="S567">
        <f t="shared" si="9"/>
        <v>21.886000000000003</v>
      </c>
    </row>
    <row r="568" spans="15:19" x14ac:dyDescent="0.2">
      <c r="O568">
        <v>25.695</v>
      </c>
      <c r="P568">
        <v>34.201999999999998</v>
      </c>
      <c r="Q568">
        <v>5.9416000000000004E-4</v>
      </c>
      <c r="R568">
        <v>1.2E-2</v>
      </c>
      <c r="S568">
        <f t="shared" si="9"/>
        <v>23.766400000000001</v>
      </c>
    </row>
    <row r="569" spans="15:19" x14ac:dyDescent="0.2">
      <c r="O569">
        <v>28.445</v>
      </c>
      <c r="P569">
        <v>34.145000000000003</v>
      </c>
      <c r="Q569">
        <v>6.3991999999999999E-4</v>
      </c>
      <c r="R569">
        <v>1.2E-2</v>
      </c>
      <c r="S569">
        <f t="shared" si="9"/>
        <v>25.596799999999998</v>
      </c>
    </row>
    <row r="570" spans="15:19" x14ac:dyDescent="0.2">
      <c r="O570">
        <v>31.195</v>
      </c>
      <c r="P570">
        <v>34.084000000000003</v>
      </c>
      <c r="Q570">
        <v>6.8446999999999996E-4</v>
      </c>
      <c r="R570">
        <v>1.2E-2</v>
      </c>
      <c r="S570">
        <f t="shared" si="9"/>
        <v>27.378799999999998</v>
      </c>
    </row>
    <row r="571" spans="15:19" x14ac:dyDescent="0.2">
      <c r="O571">
        <v>33.945</v>
      </c>
      <c r="P571">
        <v>34.018999999999998</v>
      </c>
      <c r="Q571">
        <v>7.2784E-4</v>
      </c>
      <c r="R571">
        <v>1.2E-2</v>
      </c>
      <c r="S571">
        <f t="shared" si="9"/>
        <v>29.113599999999998</v>
      </c>
    </row>
    <row r="572" spans="15:19" x14ac:dyDescent="0.2">
      <c r="O572">
        <v>36.695</v>
      </c>
      <c r="P572">
        <v>33.951999999999998</v>
      </c>
      <c r="Q572">
        <v>7.7006999999999998E-4</v>
      </c>
      <c r="R572">
        <v>1.2E-2</v>
      </c>
      <c r="S572">
        <f t="shared" si="9"/>
        <v>30.802799999999998</v>
      </c>
    </row>
    <row r="573" spans="15:19" x14ac:dyDescent="0.2">
      <c r="O573">
        <v>39.445</v>
      </c>
      <c r="P573">
        <v>33.881</v>
      </c>
      <c r="Q573">
        <v>8.1121000000000003E-4</v>
      </c>
      <c r="R573">
        <v>1.2E-2</v>
      </c>
      <c r="S573">
        <f t="shared" si="9"/>
        <v>32.448399999999999</v>
      </c>
    </row>
    <row r="574" spans="15:19" x14ac:dyDescent="0.2">
      <c r="O574">
        <v>42.195</v>
      </c>
      <c r="P574">
        <v>33.808999999999997</v>
      </c>
      <c r="Q574">
        <v>8.5128000000000005E-4</v>
      </c>
      <c r="R574">
        <v>1.2E-2</v>
      </c>
      <c r="S574">
        <f t="shared" si="9"/>
        <v>34.051200000000001</v>
      </c>
    </row>
    <row r="575" spans="15:19" x14ac:dyDescent="0.2">
      <c r="O575">
        <v>44.945</v>
      </c>
      <c r="P575">
        <v>33.734999999999999</v>
      </c>
      <c r="Q575">
        <v>8.9033000000000005E-4</v>
      </c>
      <c r="R575">
        <v>1.2E-2</v>
      </c>
      <c r="S575">
        <f t="shared" si="9"/>
        <v>35.613200000000006</v>
      </c>
    </row>
    <row r="576" spans="15:19" x14ac:dyDescent="0.2">
      <c r="O576">
        <v>47.695</v>
      </c>
      <c r="P576">
        <v>33.659999999999997</v>
      </c>
      <c r="Q576">
        <v>9.2838000000000003E-4</v>
      </c>
      <c r="R576">
        <v>1.2E-2</v>
      </c>
      <c r="S576">
        <f t="shared" si="9"/>
        <v>37.135199999999998</v>
      </c>
    </row>
    <row r="577" spans="15:19" x14ac:dyDescent="0.2">
      <c r="O577">
        <v>50.445</v>
      </c>
      <c r="P577">
        <v>33.582999999999998</v>
      </c>
      <c r="Q577">
        <v>9.6546000000000002E-4</v>
      </c>
      <c r="R577">
        <v>1.2E-2</v>
      </c>
      <c r="S577">
        <f t="shared" si="9"/>
        <v>38.618399999999994</v>
      </c>
    </row>
    <row r="578" spans="15:19" x14ac:dyDescent="0.2">
      <c r="O578">
        <v>53.195</v>
      </c>
      <c r="P578">
        <v>33.505000000000003</v>
      </c>
      <c r="Q578">
        <v>1.0016000000000001E-3</v>
      </c>
      <c r="R578">
        <v>1.2E-2</v>
      </c>
      <c r="S578">
        <f t="shared" si="9"/>
        <v>40.064</v>
      </c>
    </row>
    <row r="579" spans="15:19" x14ac:dyDescent="0.2">
      <c r="O579">
        <v>55.945</v>
      </c>
      <c r="P579">
        <v>33.426000000000002</v>
      </c>
      <c r="Q579">
        <v>1.0369000000000001E-3</v>
      </c>
      <c r="R579">
        <v>1.2E-2</v>
      </c>
      <c r="S579">
        <f t="shared" si="9"/>
        <v>41.476000000000006</v>
      </c>
    </row>
    <row r="580" spans="15:19" x14ac:dyDescent="0.2">
      <c r="O580">
        <v>58.695</v>
      </c>
      <c r="P580">
        <v>33.345999999999997</v>
      </c>
      <c r="Q580">
        <v>1.0713000000000001E-3</v>
      </c>
      <c r="R580">
        <v>1.2E-2</v>
      </c>
      <c r="S580">
        <f t="shared" si="9"/>
        <v>42.852000000000004</v>
      </c>
    </row>
    <row r="581" spans="15:19" x14ac:dyDescent="0.2">
      <c r="O581">
        <v>61.445</v>
      </c>
      <c r="P581">
        <v>33.265000000000001</v>
      </c>
      <c r="Q581">
        <v>1.1048E-3</v>
      </c>
      <c r="R581">
        <v>1.2E-2</v>
      </c>
      <c r="S581">
        <f t="shared" si="9"/>
        <v>44.191999999999993</v>
      </c>
    </row>
    <row r="582" spans="15:19" x14ac:dyDescent="0.2">
      <c r="O582">
        <v>64.194999999999993</v>
      </c>
      <c r="P582">
        <v>33.183</v>
      </c>
      <c r="Q582">
        <v>1.1375000000000001E-3</v>
      </c>
      <c r="R582">
        <v>1.2E-2</v>
      </c>
      <c r="S582">
        <f t="shared" si="9"/>
        <v>45.5</v>
      </c>
    </row>
    <row r="583" spans="15:19" x14ac:dyDescent="0.2">
      <c r="O583">
        <v>66.944999999999993</v>
      </c>
      <c r="P583">
        <v>33.100999999999999</v>
      </c>
      <c r="Q583">
        <v>1.1693999999999999E-3</v>
      </c>
      <c r="R583">
        <v>1.2E-2</v>
      </c>
      <c r="S583">
        <f t="shared" si="9"/>
        <v>46.775999999999996</v>
      </c>
    </row>
    <row r="584" spans="15:19" x14ac:dyDescent="0.2">
      <c r="O584">
        <v>69.694999999999993</v>
      </c>
      <c r="P584">
        <v>33.017000000000003</v>
      </c>
      <c r="Q584">
        <v>1.2006E-3</v>
      </c>
      <c r="R584">
        <v>1.2E-2</v>
      </c>
      <c r="S584">
        <f t="shared" si="9"/>
        <v>48.023999999999994</v>
      </c>
    </row>
    <row r="585" spans="15:19" x14ac:dyDescent="0.2">
      <c r="O585">
        <v>72.444999999999993</v>
      </c>
      <c r="P585">
        <v>32.933999999999997</v>
      </c>
      <c r="Q585">
        <v>1.2310000000000001E-3</v>
      </c>
      <c r="R585">
        <v>1.2E-2</v>
      </c>
      <c r="S585">
        <f t="shared" si="9"/>
        <v>49.240000000000009</v>
      </c>
    </row>
    <row r="586" spans="15:19" x14ac:dyDescent="0.2">
      <c r="O586">
        <v>75.194999999999993</v>
      </c>
      <c r="P586">
        <v>32.85</v>
      </c>
      <c r="Q586">
        <v>1.2607E-3</v>
      </c>
      <c r="R586">
        <v>1.2E-2</v>
      </c>
      <c r="S586">
        <f t="shared" si="9"/>
        <v>50.427999999999997</v>
      </c>
    </row>
    <row r="587" spans="15:19" x14ac:dyDescent="0.2">
      <c r="O587">
        <v>77.944999999999993</v>
      </c>
      <c r="P587">
        <v>32.765000000000001</v>
      </c>
      <c r="Q587">
        <v>1.2898E-3</v>
      </c>
      <c r="R587">
        <v>1.2E-2</v>
      </c>
      <c r="S587">
        <f t="shared" si="9"/>
        <v>51.591999999999999</v>
      </c>
    </row>
    <row r="588" spans="15:19" x14ac:dyDescent="0.2">
      <c r="O588">
        <v>80.694999999999993</v>
      </c>
      <c r="P588">
        <v>32.68</v>
      </c>
      <c r="Q588">
        <v>1.3181E-3</v>
      </c>
      <c r="R588">
        <v>1.2E-2</v>
      </c>
      <c r="S588">
        <f t="shared" si="9"/>
        <v>52.723999999999997</v>
      </c>
    </row>
    <row r="589" spans="15:19" x14ac:dyDescent="0.2">
      <c r="O589">
        <v>83.444999999999993</v>
      </c>
      <c r="P589">
        <v>32.594999999999999</v>
      </c>
      <c r="Q589">
        <v>1.3458000000000001E-3</v>
      </c>
      <c r="R589">
        <v>1.2E-2</v>
      </c>
      <c r="S589">
        <f t="shared" si="9"/>
        <v>53.832000000000008</v>
      </c>
    </row>
    <row r="590" spans="15:19" x14ac:dyDescent="0.2">
      <c r="O590">
        <v>86.194999999999993</v>
      </c>
      <c r="P590">
        <v>32.509</v>
      </c>
      <c r="Q590">
        <v>1.3729E-3</v>
      </c>
      <c r="R590">
        <v>1.2E-2</v>
      </c>
      <c r="S590">
        <f t="shared" si="9"/>
        <v>54.915999999999997</v>
      </c>
    </row>
    <row r="591" spans="15:19" x14ac:dyDescent="0.2">
      <c r="O591">
        <v>88.944999999999993</v>
      </c>
      <c r="P591">
        <v>32.421999999999997</v>
      </c>
      <c r="Q591">
        <v>1.3993E-3</v>
      </c>
      <c r="R591">
        <v>1.2E-2</v>
      </c>
      <c r="S591">
        <f t="shared" si="9"/>
        <v>55.972000000000001</v>
      </c>
    </row>
    <row r="592" spans="15:19" x14ac:dyDescent="0.2">
      <c r="O592">
        <v>91.694999999999993</v>
      </c>
      <c r="P592">
        <v>32.335999999999999</v>
      </c>
      <c r="Q592">
        <v>1.4251999999999999E-3</v>
      </c>
      <c r="R592">
        <v>1.2E-2</v>
      </c>
      <c r="S592">
        <f t="shared" si="9"/>
        <v>57.007999999999996</v>
      </c>
    </row>
    <row r="593" spans="15:19" x14ac:dyDescent="0.2">
      <c r="O593">
        <v>94.444999999999993</v>
      </c>
      <c r="P593">
        <v>32.249000000000002</v>
      </c>
      <c r="Q593">
        <v>1.4505E-3</v>
      </c>
      <c r="R593">
        <v>1.2E-2</v>
      </c>
      <c r="S593">
        <f t="shared" si="9"/>
        <v>58.02</v>
      </c>
    </row>
    <row r="594" spans="15:19" x14ac:dyDescent="0.2">
      <c r="O594">
        <v>97.194999999999993</v>
      </c>
      <c r="P594">
        <v>32.161999999999999</v>
      </c>
      <c r="Q594">
        <v>1.4752999999999999E-3</v>
      </c>
      <c r="R594">
        <v>1.2E-2</v>
      </c>
      <c r="S594">
        <f t="shared" ref="S594:S657" si="10">Q594*40*1000</f>
        <v>59.011999999999993</v>
      </c>
    </row>
    <row r="595" spans="15:19" x14ac:dyDescent="0.2">
      <c r="O595">
        <v>99.944999999999993</v>
      </c>
      <c r="P595">
        <v>32.075000000000003</v>
      </c>
      <c r="Q595">
        <v>1.4995E-3</v>
      </c>
      <c r="R595">
        <v>1.2E-2</v>
      </c>
      <c r="S595">
        <f t="shared" si="10"/>
        <v>59.98</v>
      </c>
    </row>
    <row r="596" spans="15:19" x14ac:dyDescent="0.2">
      <c r="O596">
        <v>102.7</v>
      </c>
      <c r="P596">
        <v>31.986999999999998</v>
      </c>
      <c r="Q596">
        <v>1.5231999999999999E-3</v>
      </c>
      <c r="R596">
        <v>1.2E-2</v>
      </c>
      <c r="S596">
        <f t="shared" si="10"/>
        <v>60.927999999999997</v>
      </c>
    </row>
    <row r="597" spans="15:19" x14ac:dyDescent="0.2">
      <c r="O597">
        <v>105.45</v>
      </c>
      <c r="P597">
        <v>31.899000000000001</v>
      </c>
      <c r="Q597">
        <v>1.5464000000000001E-3</v>
      </c>
      <c r="R597">
        <v>1.2E-2</v>
      </c>
      <c r="S597">
        <f t="shared" si="10"/>
        <v>61.856000000000002</v>
      </c>
    </row>
    <row r="598" spans="15:19" x14ac:dyDescent="0.2">
      <c r="O598">
        <v>108.2</v>
      </c>
      <c r="P598">
        <v>31.811</v>
      </c>
      <c r="Q598">
        <v>1.5692E-3</v>
      </c>
      <c r="R598">
        <v>1.2E-2</v>
      </c>
      <c r="S598">
        <f t="shared" si="10"/>
        <v>62.768000000000008</v>
      </c>
    </row>
    <row r="599" spans="15:19" x14ac:dyDescent="0.2">
      <c r="O599">
        <v>108.65</v>
      </c>
      <c r="P599">
        <v>31.797000000000001</v>
      </c>
      <c r="Q599">
        <v>1.5728999999999999E-3</v>
      </c>
      <c r="R599">
        <v>1.2E-2</v>
      </c>
      <c r="S599">
        <f t="shared" si="10"/>
        <v>62.915999999999997</v>
      </c>
    </row>
    <row r="600" spans="15:19" x14ac:dyDescent="0.2">
      <c r="O600">
        <v>109.1</v>
      </c>
      <c r="P600">
        <v>31.782</v>
      </c>
      <c r="Q600">
        <v>1.5765E-3</v>
      </c>
      <c r="R600">
        <v>1.2E-2</v>
      </c>
      <c r="S600">
        <f t="shared" si="10"/>
        <v>63.06</v>
      </c>
    </row>
    <row r="601" spans="15:19" x14ac:dyDescent="0.2">
      <c r="O601">
        <v>109.55</v>
      </c>
      <c r="P601">
        <v>31.768000000000001</v>
      </c>
      <c r="Q601">
        <v>1.5801999999999999E-3</v>
      </c>
      <c r="R601">
        <v>1.2E-2</v>
      </c>
      <c r="S601">
        <f t="shared" si="10"/>
        <v>63.207999999999998</v>
      </c>
    </row>
    <row r="602" spans="15:19" x14ac:dyDescent="0.2">
      <c r="O602">
        <v>110</v>
      </c>
      <c r="P602">
        <v>31.753</v>
      </c>
      <c r="Q602">
        <v>1.5838E-3</v>
      </c>
      <c r="R602">
        <v>1.2E-2</v>
      </c>
      <c r="S602">
        <f t="shared" si="10"/>
        <v>63.352000000000004</v>
      </c>
    </row>
    <row r="603" spans="15:19" x14ac:dyDescent="0.2">
      <c r="O603">
        <v>0</v>
      </c>
      <c r="P603">
        <v>33.200000000000003</v>
      </c>
      <c r="Q603">
        <v>1E-4</v>
      </c>
      <c r="R603">
        <v>1.2999999999999999E-2</v>
      </c>
      <c r="S603">
        <f t="shared" si="10"/>
        <v>4</v>
      </c>
    </row>
    <row r="604" spans="15:19" x14ac:dyDescent="0.2">
      <c r="O604">
        <v>2.3073999999999999</v>
      </c>
      <c r="P604">
        <v>33.866</v>
      </c>
      <c r="Q604">
        <v>1.496E-4</v>
      </c>
      <c r="R604">
        <v>1.2999999999999999E-2</v>
      </c>
      <c r="S604">
        <f t="shared" si="10"/>
        <v>5.984</v>
      </c>
    </row>
    <row r="605" spans="15:19" x14ac:dyDescent="0.2">
      <c r="O605">
        <v>4.6148999999999996</v>
      </c>
      <c r="P605">
        <v>34.118000000000002</v>
      </c>
      <c r="Q605">
        <v>1.9794999999999999E-4</v>
      </c>
      <c r="R605">
        <v>1.2999999999999999E-2</v>
      </c>
      <c r="S605">
        <f t="shared" si="10"/>
        <v>7.9179999999999993</v>
      </c>
    </row>
    <row r="606" spans="15:19" x14ac:dyDescent="0.2">
      <c r="O606">
        <v>6.9222999999999999</v>
      </c>
      <c r="P606">
        <v>34.215000000000003</v>
      </c>
      <c r="Q606">
        <v>2.4506000000000002E-4</v>
      </c>
      <c r="R606">
        <v>1.2999999999999999E-2</v>
      </c>
      <c r="S606">
        <f t="shared" si="10"/>
        <v>9.8024000000000004</v>
      </c>
    </row>
    <row r="607" spans="15:19" x14ac:dyDescent="0.2">
      <c r="O607">
        <v>9.2296999999999993</v>
      </c>
      <c r="P607">
        <v>34.274000000000001</v>
      </c>
      <c r="Q607">
        <v>2.9098999999999998E-4</v>
      </c>
      <c r="R607">
        <v>1.2999999999999999E-2</v>
      </c>
      <c r="S607">
        <f t="shared" si="10"/>
        <v>11.6396</v>
      </c>
    </row>
    <row r="608" spans="15:19" x14ac:dyDescent="0.2">
      <c r="O608">
        <v>11.98</v>
      </c>
      <c r="P608">
        <v>34.304000000000002</v>
      </c>
      <c r="Q608">
        <v>3.4424E-4</v>
      </c>
      <c r="R608">
        <v>1.2999999999999999E-2</v>
      </c>
      <c r="S608">
        <f t="shared" si="10"/>
        <v>13.769600000000001</v>
      </c>
    </row>
    <row r="609" spans="15:19" x14ac:dyDescent="0.2">
      <c r="O609">
        <v>14.73</v>
      </c>
      <c r="P609">
        <v>34.298999999999999</v>
      </c>
      <c r="Q609">
        <v>3.9591000000000002E-4</v>
      </c>
      <c r="R609">
        <v>1.2999999999999999E-2</v>
      </c>
      <c r="S609">
        <f t="shared" si="10"/>
        <v>15.836400000000001</v>
      </c>
    </row>
    <row r="610" spans="15:19" x14ac:dyDescent="0.2">
      <c r="O610">
        <v>17.48</v>
      </c>
      <c r="P610">
        <v>34.271999999999998</v>
      </c>
      <c r="Q610">
        <v>4.4607000000000002E-4</v>
      </c>
      <c r="R610">
        <v>1.2999999999999999E-2</v>
      </c>
      <c r="S610">
        <f t="shared" si="10"/>
        <v>17.8428</v>
      </c>
    </row>
    <row r="611" spans="15:19" x14ac:dyDescent="0.2">
      <c r="O611">
        <v>20.23</v>
      </c>
      <c r="P611">
        <v>34.231999999999999</v>
      </c>
      <c r="Q611">
        <v>4.9476000000000001E-4</v>
      </c>
      <c r="R611">
        <v>1.2999999999999999E-2</v>
      </c>
      <c r="S611">
        <f t="shared" si="10"/>
        <v>19.790399999999998</v>
      </c>
    </row>
    <row r="612" spans="15:19" x14ac:dyDescent="0.2">
      <c r="O612">
        <v>22.98</v>
      </c>
      <c r="P612">
        <v>34.180999999999997</v>
      </c>
      <c r="Q612">
        <v>5.4202999999999999E-4</v>
      </c>
      <c r="R612">
        <v>1.2999999999999999E-2</v>
      </c>
      <c r="S612">
        <f t="shared" si="10"/>
        <v>21.681199999999997</v>
      </c>
    </row>
    <row r="613" spans="15:19" x14ac:dyDescent="0.2">
      <c r="O613">
        <v>25.73</v>
      </c>
      <c r="P613">
        <v>34.122999999999998</v>
      </c>
      <c r="Q613">
        <v>5.8792999999999996E-4</v>
      </c>
      <c r="R613">
        <v>1.2999999999999999E-2</v>
      </c>
      <c r="S613">
        <f t="shared" si="10"/>
        <v>23.517199999999999</v>
      </c>
    </row>
    <row r="614" spans="15:19" x14ac:dyDescent="0.2">
      <c r="O614">
        <v>28.48</v>
      </c>
      <c r="P614">
        <v>34.058</v>
      </c>
      <c r="Q614">
        <v>6.3252000000000002E-4</v>
      </c>
      <c r="R614">
        <v>1.2999999999999999E-2</v>
      </c>
      <c r="S614">
        <f t="shared" si="10"/>
        <v>25.300800000000002</v>
      </c>
    </row>
    <row r="615" spans="15:19" x14ac:dyDescent="0.2">
      <c r="O615">
        <v>31.23</v>
      </c>
      <c r="P615">
        <v>33.99</v>
      </c>
      <c r="Q615">
        <v>6.7584000000000003E-4</v>
      </c>
      <c r="R615">
        <v>1.2999999999999999E-2</v>
      </c>
      <c r="S615">
        <f t="shared" si="10"/>
        <v>27.0336</v>
      </c>
    </row>
    <row r="616" spans="15:19" x14ac:dyDescent="0.2">
      <c r="O616">
        <v>33.979999999999997</v>
      </c>
      <c r="P616">
        <v>33.917999999999999</v>
      </c>
      <c r="Q616">
        <v>7.1792999999999998E-4</v>
      </c>
      <c r="R616">
        <v>1.2999999999999999E-2</v>
      </c>
      <c r="S616">
        <f t="shared" si="10"/>
        <v>28.717199999999998</v>
      </c>
    </row>
    <row r="617" spans="15:19" x14ac:dyDescent="0.2">
      <c r="O617">
        <v>36.729999999999997</v>
      </c>
      <c r="P617">
        <v>33.841999999999999</v>
      </c>
      <c r="Q617">
        <v>7.5883999999999999E-4</v>
      </c>
      <c r="R617">
        <v>1.2999999999999999E-2</v>
      </c>
      <c r="S617">
        <f t="shared" si="10"/>
        <v>30.3536</v>
      </c>
    </row>
    <row r="618" spans="15:19" x14ac:dyDescent="0.2">
      <c r="O618">
        <v>39.479999999999997</v>
      </c>
      <c r="P618">
        <v>33.764000000000003</v>
      </c>
      <c r="Q618">
        <v>7.986E-4</v>
      </c>
      <c r="R618">
        <v>1.2999999999999999E-2</v>
      </c>
      <c r="S618">
        <f t="shared" si="10"/>
        <v>31.943999999999999</v>
      </c>
    </row>
    <row r="619" spans="15:19" x14ac:dyDescent="0.2">
      <c r="O619">
        <v>42.23</v>
      </c>
      <c r="P619">
        <v>33.685000000000002</v>
      </c>
      <c r="Q619">
        <v>8.3726000000000004E-4</v>
      </c>
      <c r="R619">
        <v>1.2999999999999999E-2</v>
      </c>
      <c r="S619">
        <f t="shared" si="10"/>
        <v>33.490400000000001</v>
      </c>
    </row>
    <row r="620" spans="15:19" x14ac:dyDescent="0.2">
      <c r="O620">
        <v>44.98</v>
      </c>
      <c r="P620">
        <v>33.603000000000002</v>
      </c>
      <c r="Q620">
        <v>8.7485999999999998E-4</v>
      </c>
      <c r="R620">
        <v>1.2999999999999999E-2</v>
      </c>
      <c r="S620">
        <f t="shared" si="10"/>
        <v>34.994399999999999</v>
      </c>
    </row>
    <row r="621" spans="15:19" x14ac:dyDescent="0.2">
      <c r="O621">
        <v>47.73</v>
      </c>
      <c r="P621">
        <v>33.520000000000003</v>
      </c>
      <c r="Q621">
        <v>9.1142999999999997E-4</v>
      </c>
      <c r="R621">
        <v>1.2999999999999999E-2</v>
      </c>
      <c r="S621">
        <f t="shared" si="10"/>
        <v>36.457199999999993</v>
      </c>
    </row>
    <row r="622" spans="15:19" x14ac:dyDescent="0.2">
      <c r="O622">
        <v>50.48</v>
      </c>
      <c r="P622">
        <v>33.435000000000002</v>
      </c>
      <c r="Q622">
        <v>9.4700999999999997E-4</v>
      </c>
      <c r="R622">
        <v>1.2999999999999999E-2</v>
      </c>
      <c r="S622">
        <f t="shared" si="10"/>
        <v>37.880400000000002</v>
      </c>
    </row>
    <row r="623" spans="15:19" x14ac:dyDescent="0.2">
      <c r="O623">
        <v>53.23</v>
      </c>
      <c r="P623">
        <v>33.348999999999997</v>
      </c>
      <c r="Q623">
        <v>9.8163999999999999E-4</v>
      </c>
      <c r="R623">
        <v>1.2999999999999999E-2</v>
      </c>
      <c r="S623">
        <f t="shared" si="10"/>
        <v>39.265599999999999</v>
      </c>
    </row>
    <row r="624" spans="15:19" x14ac:dyDescent="0.2">
      <c r="O624">
        <v>55.98</v>
      </c>
      <c r="P624">
        <v>33.262</v>
      </c>
      <c r="Q624">
        <v>1.0153E-3</v>
      </c>
      <c r="R624">
        <v>1.2999999999999999E-2</v>
      </c>
      <c r="S624">
        <f t="shared" si="10"/>
        <v>40.612000000000002</v>
      </c>
    </row>
    <row r="625" spans="15:19" x14ac:dyDescent="0.2">
      <c r="O625">
        <v>58.73</v>
      </c>
      <c r="P625">
        <v>33.173999999999999</v>
      </c>
      <c r="Q625">
        <v>1.0482E-3</v>
      </c>
      <c r="R625">
        <v>1.2999999999999999E-2</v>
      </c>
      <c r="S625">
        <f t="shared" si="10"/>
        <v>41.927999999999997</v>
      </c>
    </row>
    <row r="626" spans="15:19" x14ac:dyDescent="0.2">
      <c r="O626">
        <v>61.48</v>
      </c>
      <c r="P626">
        <v>33.085999999999999</v>
      </c>
      <c r="Q626">
        <v>1.0801000000000001E-3</v>
      </c>
      <c r="R626">
        <v>1.2999999999999999E-2</v>
      </c>
      <c r="S626">
        <f t="shared" si="10"/>
        <v>43.204000000000008</v>
      </c>
    </row>
    <row r="627" spans="15:19" x14ac:dyDescent="0.2">
      <c r="O627">
        <v>64.23</v>
      </c>
      <c r="P627">
        <v>32.996000000000002</v>
      </c>
      <c r="Q627">
        <v>1.1111999999999999E-3</v>
      </c>
      <c r="R627">
        <v>1.2999999999999999E-2</v>
      </c>
      <c r="S627">
        <f t="shared" si="10"/>
        <v>44.447999999999993</v>
      </c>
    </row>
    <row r="628" spans="15:19" x14ac:dyDescent="0.2">
      <c r="O628">
        <v>66.98</v>
      </c>
      <c r="P628">
        <v>32.905999999999999</v>
      </c>
      <c r="Q628">
        <v>1.1416E-3</v>
      </c>
      <c r="R628">
        <v>1.2999999999999999E-2</v>
      </c>
      <c r="S628">
        <f t="shared" si="10"/>
        <v>45.663999999999994</v>
      </c>
    </row>
    <row r="629" spans="15:19" x14ac:dyDescent="0.2">
      <c r="O629">
        <v>69.73</v>
      </c>
      <c r="P629">
        <v>32.814999999999998</v>
      </c>
      <c r="Q629">
        <v>1.1711E-3</v>
      </c>
      <c r="R629">
        <v>1.2999999999999999E-2</v>
      </c>
      <c r="S629">
        <f t="shared" si="10"/>
        <v>46.843999999999994</v>
      </c>
    </row>
    <row r="630" spans="15:19" x14ac:dyDescent="0.2">
      <c r="O630">
        <v>72.48</v>
      </c>
      <c r="P630">
        <v>32.723999999999997</v>
      </c>
      <c r="Q630">
        <v>1.1999999999999999E-3</v>
      </c>
      <c r="R630">
        <v>1.2999999999999999E-2</v>
      </c>
      <c r="S630">
        <f t="shared" si="10"/>
        <v>47.999999999999993</v>
      </c>
    </row>
    <row r="631" spans="15:19" x14ac:dyDescent="0.2">
      <c r="O631">
        <v>75.23</v>
      </c>
      <c r="P631">
        <v>32.631</v>
      </c>
      <c r="Q631">
        <v>1.2281E-3</v>
      </c>
      <c r="R631">
        <v>1.2999999999999999E-2</v>
      </c>
      <c r="S631">
        <f t="shared" si="10"/>
        <v>49.124000000000002</v>
      </c>
    </row>
    <row r="632" spans="15:19" x14ac:dyDescent="0.2">
      <c r="O632">
        <v>77.98</v>
      </c>
      <c r="P632">
        <v>32.539000000000001</v>
      </c>
      <c r="Q632">
        <v>1.2555000000000001E-3</v>
      </c>
      <c r="R632">
        <v>1.2999999999999999E-2</v>
      </c>
      <c r="S632">
        <f t="shared" si="10"/>
        <v>50.22</v>
      </c>
    </row>
    <row r="633" spans="15:19" x14ac:dyDescent="0.2">
      <c r="O633">
        <v>80.73</v>
      </c>
      <c r="P633">
        <v>32.445999999999998</v>
      </c>
      <c r="Q633">
        <v>1.2822E-3</v>
      </c>
      <c r="R633">
        <v>1.2999999999999999E-2</v>
      </c>
      <c r="S633">
        <f t="shared" si="10"/>
        <v>51.287999999999997</v>
      </c>
    </row>
    <row r="634" spans="15:19" x14ac:dyDescent="0.2">
      <c r="O634">
        <v>83.48</v>
      </c>
      <c r="P634">
        <v>32.353000000000002</v>
      </c>
      <c r="Q634">
        <v>1.3083000000000001E-3</v>
      </c>
      <c r="R634">
        <v>1.2999999999999999E-2</v>
      </c>
      <c r="S634">
        <f t="shared" si="10"/>
        <v>52.332000000000001</v>
      </c>
    </row>
    <row r="635" spans="15:19" x14ac:dyDescent="0.2">
      <c r="O635">
        <v>86.23</v>
      </c>
      <c r="P635">
        <v>32.259</v>
      </c>
      <c r="Q635">
        <v>1.3338E-3</v>
      </c>
      <c r="R635">
        <v>1.2999999999999999E-2</v>
      </c>
      <c r="S635">
        <f t="shared" si="10"/>
        <v>53.351999999999997</v>
      </c>
    </row>
    <row r="636" spans="15:19" x14ac:dyDescent="0.2">
      <c r="O636">
        <v>88.98</v>
      </c>
      <c r="P636">
        <v>32.164999999999999</v>
      </c>
      <c r="Q636">
        <v>1.3586E-3</v>
      </c>
      <c r="R636">
        <v>1.2999999999999999E-2</v>
      </c>
      <c r="S636">
        <f t="shared" si="10"/>
        <v>54.343999999999994</v>
      </c>
    </row>
    <row r="637" spans="15:19" x14ac:dyDescent="0.2">
      <c r="O637">
        <v>91.73</v>
      </c>
      <c r="P637">
        <v>32.07</v>
      </c>
      <c r="Q637">
        <v>1.3829000000000001E-3</v>
      </c>
      <c r="R637">
        <v>1.2999999999999999E-2</v>
      </c>
      <c r="S637">
        <f t="shared" si="10"/>
        <v>55.316000000000003</v>
      </c>
    </row>
    <row r="638" spans="15:19" x14ac:dyDescent="0.2">
      <c r="O638">
        <v>94.48</v>
      </c>
      <c r="P638">
        <v>31.975999999999999</v>
      </c>
      <c r="Q638">
        <v>1.4067000000000001E-3</v>
      </c>
      <c r="R638">
        <v>1.2999999999999999E-2</v>
      </c>
      <c r="S638">
        <f t="shared" si="10"/>
        <v>56.268000000000008</v>
      </c>
    </row>
    <row r="639" spans="15:19" x14ac:dyDescent="0.2">
      <c r="O639">
        <v>97.23</v>
      </c>
      <c r="P639">
        <v>31.881</v>
      </c>
      <c r="Q639">
        <v>1.4298E-3</v>
      </c>
      <c r="R639">
        <v>1.2999999999999999E-2</v>
      </c>
      <c r="S639">
        <f t="shared" si="10"/>
        <v>57.192</v>
      </c>
    </row>
    <row r="640" spans="15:19" x14ac:dyDescent="0.2">
      <c r="O640">
        <v>99.98</v>
      </c>
      <c r="P640">
        <v>31.786000000000001</v>
      </c>
      <c r="Q640">
        <v>1.4525E-3</v>
      </c>
      <c r="R640">
        <v>1.2999999999999999E-2</v>
      </c>
      <c r="S640">
        <f t="shared" si="10"/>
        <v>58.1</v>
      </c>
    </row>
    <row r="641" spans="15:19" x14ac:dyDescent="0.2">
      <c r="O641">
        <v>102.73</v>
      </c>
      <c r="P641">
        <v>31.69</v>
      </c>
      <c r="Q641">
        <v>1.4747E-3</v>
      </c>
      <c r="R641">
        <v>1.2999999999999999E-2</v>
      </c>
      <c r="S641">
        <f t="shared" si="10"/>
        <v>58.988</v>
      </c>
    </row>
    <row r="642" spans="15:19" x14ac:dyDescent="0.2">
      <c r="O642">
        <v>105.48</v>
      </c>
      <c r="P642">
        <v>31.594999999999999</v>
      </c>
      <c r="Q642">
        <v>1.4963999999999999E-3</v>
      </c>
      <c r="R642">
        <v>1.2999999999999999E-2</v>
      </c>
      <c r="S642">
        <f t="shared" si="10"/>
        <v>59.856000000000002</v>
      </c>
    </row>
    <row r="643" spans="15:19" x14ac:dyDescent="0.2">
      <c r="O643">
        <v>108.23</v>
      </c>
      <c r="P643">
        <v>31.498999999999999</v>
      </c>
      <c r="Q643">
        <v>1.5176E-3</v>
      </c>
      <c r="R643">
        <v>1.2999999999999999E-2</v>
      </c>
      <c r="S643">
        <f t="shared" si="10"/>
        <v>60.704000000000001</v>
      </c>
    </row>
    <row r="644" spans="15:19" x14ac:dyDescent="0.2">
      <c r="O644">
        <v>108.67</v>
      </c>
      <c r="P644">
        <v>31.483000000000001</v>
      </c>
      <c r="Q644">
        <v>1.521E-3</v>
      </c>
      <c r="R644">
        <v>1.2999999999999999E-2</v>
      </c>
      <c r="S644">
        <f t="shared" si="10"/>
        <v>60.839999999999996</v>
      </c>
    </row>
    <row r="645" spans="15:19" x14ac:dyDescent="0.2">
      <c r="O645">
        <v>109.11</v>
      </c>
      <c r="P645">
        <v>31.468</v>
      </c>
      <c r="Q645">
        <v>1.5242999999999999E-3</v>
      </c>
      <c r="R645">
        <v>1.2999999999999999E-2</v>
      </c>
      <c r="S645">
        <f t="shared" si="10"/>
        <v>60.972000000000001</v>
      </c>
    </row>
    <row r="646" spans="15:19" x14ac:dyDescent="0.2">
      <c r="O646">
        <v>109.56</v>
      </c>
      <c r="P646">
        <v>31.452999999999999</v>
      </c>
      <c r="Q646">
        <v>1.5277000000000001E-3</v>
      </c>
      <c r="R646">
        <v>1.2999999999999999E-2</v>
      </c>
      <c r="S646">
        <f t="shared" si="10"/>
        <v>61.108000000000004</v>
      </c>
    </row>
    <row r="647" spans="15:19" x14ac:dyDescent="0.2">
      <c r="O647">
        <v>110</v>
      </c>
      <c r="P647">
        <v>31.437000000000001</v>
      </c>
      <c r="Q647">
        <v>1.531E-3</v>
      </c>
      <c r="R647">
        <v>1.2999999999999999E-2</v>
      </c>
      <c r="S647">
        <f t="shared" si="10"/>
        <v>61.24</v>
      </c>
    </row>
    <row r="648" spans="15:19" x14ac:dyDescent="0.2">
      <c r="O648">
        <v>0</v>
      </c>
      <c r="P648">
        <v>33.200000000000003</v>
      </c>
      <c r="Q648">
        <v>1E-4</v>
      </c>
      <c r="R648">
        <v>1.4E-2</v>
      </c>
      <c r="S648">
        <f t="shared" si="10"/>
        <v>4</v>
      </c>
    </row>
    <row r="649" spans="15:19" x14ac:dyDescent="0.2">
      <c r="O649">
        <v>2.3161</v>
      </c>
      <c r="P649">
        <v>33.856000000000002</v>
      </c>
      <c r="Q649">
        <v>1.4955E-4</v>
      </c>
      <c r="R649">
        <v>1.4E-2</v>
      </c>
      <c r="S649">
        <f t="shared" si="10"/>
        <v>5.9820000000000002</v>
      </c>
    </row>
    <row r="650" spans="15:19" x14ac:dyDescent="0.2">
      <c r="O650">
        <v>4.6321000000000003</v>
      </c>
      <c r="P650">
        <v>34.100999999999999</v>
      </c>
      <c r="Q650">
        <v>1.9775000000000001E-4</v>
      </c>
      <c r="R650">
        <v>1.4E-2</v>
      </c>
      <c r="S650">
        <f t="shared" si="10"/>
        <v>7.91</v>
      </c>
    </row>
    <row r="651" spans="15:19" x14ac:dyDescent="0.2">
      <c r="O651">
        <v>6.9481999999999999</v>
      </c>
      <c r="P651">
        <v>34.189</v>
      </c>
      <c r="Q651">
        <v>2.4462000000000003E-4</v>
      </c>
      <c r="R651">
        <v>1.4E-2</v>
      </c>
      <c r="S651">
        <f t="shared" si="10"/>
        <v>9.7848000000000006</v>
      </c>
    </row>
    <row r="652" spans="15:19" x14ac:dyDescent="0.2">
      <c r="O652">
        <v>9.2643000000000004</v>
      </c>
      <c r="P652">
        <v>34.238999999999997</v>
      </c>
      <c r="Q652">
        <v>2.9022E-4</v>
      </c>
      <c r="R652">
        <v>1.4E-2</v>
      </c>
      <c r="S652">
        <f t="shared" si="10"/>
        <v>11.608799999999999</v>
      </c>
    </row>
    <row r="653" spans="15:19" x14ac:dyDescent="0.2">
      <c r="O653">
        <v>12.013999999999999</v>
      </c>
      <c r="P653">
        <v>34.261000000000003</v>
      </c>
      <c r="Q653">
        <v>3.4278999999999999E-4</v>
      </c>
      <c r="R653">
        <v>1.4E-2</v>
      </c>
      <c r="S653">
        <f t="shared" si="10"/>
        <v>13.711599999999999</v>
      </c>
    </row>
    <row r="654" spans="15:19" x14ac:dyDescent="0.2">
      <c r="O654">
        <v>14.763999999999999</v>
      </c>
      <c r="P654">
        <v>34.249000000000002</v>
      </c>
      <c r="Q654">
        <v>3.9368999999999998E-4</v>
      </c>
      <c r="R654">
        <v>1.4E-2</v>
      </c>
      <c r="S654">
        <f t="shared" si="10"/>
        <v>15.7476</v>
      </c>
    </row>
    <row r="655" spans="15:19" x14ac:dyDescent="0.2">
      <c r="O655">
        <v>17.513999999999999</v>
      </c>
      <c r="P655">
        <v>34.215000000000003</v>
      </c>
      <c r="Q655">
        <v>4.4297999999999999E-4</v>
      </c>
      <c r="R655">
        <v>1.4E-2</v>
      </c>
      <c r="S655">
        <f t="shared" si="10"/>
        <v>17.719200000000001</v>
      </c>
    </row>
    <row r="656" spans="15:19" x14ac:dyDescent="0.2">
      <c r="O656">
        <v>20.263999999999999</v>
      </c>
      <c r="P656">
        <v>34.167000000000002</v>
      </c>
      <c r="Q656">
        <v>4.9072000000000005E-4</v>
      </c>
      <c r="R656">
        <v>1.4E-2</v>
      </c>
      <c r="S656">
        <f t="shared" si="10"/>
        <v>19.628800000000002</v>
      </c>
    </row>
    <row r="657" spans="15:19" x14ac:dyDescent="0.2">
      <c r="O657">
        <v>23.013999999999999</v>
      </c>
      <c r="P657">
        <v>34.109000000000002</v>
      </c>
      <c r="Q657">
        <v>5.3698000000000005E-4</v>
      </c>
      <c r="R657">
        <v>1.4E-2</v>
      </c>
      <c r="S657">
        <f t="shared" si="10"/>
        <v>21.479200000000002</v>
      </c>
    </row>
    <row r="658" spans="15:19" x14ac:dyDescent="0.2">
      <c r="O658">
        <v>25.763999999999999</v>
      </c>
      <c r="P658">
        <v>34.042999999999999</v>
      </c>
      <c r="Q658">
        <v>5.8180999999999999E-4</v>
      </c>
      <c r="R658">
        <v>1.4E-2</v>
      </c>
      <c r="S658">
        <f t="shared" ref="S658:S721" si="11">Q658*40*1000</f>
        <v>23.272399999999998</v>
      </c>
    </row>
    <row r="659" spans="15:19" x14ac:dyDescent="0.2">
      <c r="O659">
        <v>28.513999999999999</v>
      </c>
      <c r="P659">
        <v>33.970999999999997</v>
      </c>
      <c r="Q659">
        <v>6.2525999999999999E-4</v>
      </c>
      <c r="R659">
        <v>1.4E-2</v>
      </c>
      <c r="S659">
        <f t="shared" si="11"/>
        <v>25.010399999999997</v>
      </c>
    </row>
    <row r="660" spans="15:19" x14ac:dyDescent="0.2">
      <c r="O660">
        <v>31.263999999999999</v>
      </c>
      <c r="P660">
        <v>33.895000000000003</v>
      </c>
      <c r="Q660">
        <v>6.6739000000000002E-4</v>
      </c>
      <c r="R660">
        <v>1.4E-2</v>
      </c>
      <c r="S660">
        <f t="shared" si="11"/>
        <v>26.695599999999999</v>
      </c>
    </row>
    <row r="661" spans="15:19" x14ac:dyDescent="0.2">
      <c r="O661">
        <v>34.014000000000003</v>
      </c>
      <c r="P661">
        <v>33.814999999999998</v>
      </c>
      <c r="Q661">
        <v>7.0823999999999995E-4</v>
      </c>
      <c r="R661">
        <v>1.4E-2</v>
      </c>
      <c r="S661">
        <f t="shared" si="11"/>
        <v>28.329599999999996</v>
      </c>
    </row>
    <row r="662" spans="15:19" x14ac:dyDescent="0.2">
      <c r="O662">
        <v>36.764000000000003</v>
      </c>
      <c r="P662">
        <v>33.731999999999999</v>
      </c>
      <c r="Q662">
        <v>7.4786999999999998E-4</v>
      </c>
      <c r="R662">
        <v>1.4E-2</v>
      </c>
      <c r="S662">
        <f t="shared" si="11"/>
        <v>29.9148</v>
      </c>
    </row>
    <row r="663" spans="15:19" x14ac:dyDescent="0.2">
      <c r="O663">
        <v>39.514000000000003</v>
      </c>
      <c r="P663">
        <v>33.646999999999998</v>
      </c>
      <c r="Q663">
        <v>7.8631000000000003E-4</v>
      </c>
      <c r="R663">
        <v>1.4E-2</v>
      </c>
      <c r="S663">
        <f t="shared" si="11"/>
        <v>31.452399999999997</v>
      </c>
    </row>
    <row r="664" spans="15:19" x14ac:dyDescent="0.2">
      <c r="O664">
        <v>42.264000000000003</v>
      </c>
      <c r="P664">
        <v>33.558999999999997</v>
      </c>
      <c r="Q664">
        <v>8.2361999999999995E-4</v>
      </c>
      <c r="R664">
        <v>1.4E-2</v>
      </c>
      <c r="S664">
        <f t="shared" si="11"/>
        <v>32.944799999999994</v>
      </c>
    </row>
    <row r="665" spans="15:19" x14ac:dyDescent="0.2">
      <c r="O665">
        <v>45.014000000000003</v>
      </c>
      <c r="P665">
        <v>33.47</v>
      </c>
      <c r="Q665">
        <v>8.5983999999999995E-4</v>
      </c>
      <c r="R665">
        <v>1.4E-2</v>
      </c>
      <c r="S665">
        <f t="shared" si="11"/>
        <v>34.393599999999999</v>
      </c>
    </row>
    <row r="666" spans="15:19" x14ac:dyDescent="0.2">
      <c r="O666">
        <v>47.764000000000003</v>
      </c>
      <c r="P666">
        <v>33.378999999999998</v>
      </c>
      <c r="Q666">
        <v>8.9501000000000001E-4</v>
      </c>
      <c r="R666">
        <v>1.4E-2</v>
      </c>
      <c r="S666">
        <f t="shared" si="11"/>
        <v>35.800400000000003</v>
      </c>
    </row>
    <row r="667" spans="15:19" x14ac:dyDescent="0.2">
      <c r="O667">
        <v>50.514000000000003</v>
      </c>
      <c r="P667">
        <v>33.286000000000001</v>
      </c>
      <c r="Q667">
        <v>9.2915999999999995E-4</v>
      </c>
      <c r="R667">
        <v>1.4E-2</v>
      </c>
      <c r="S667">
        <f t="shared" si="11"/>
        <v>37.166399999999996</v>
      </c>
    </row>
    <row r="668" spans="15:19" x14ac:dyDescent="0.2">
      <c r="O668">
        <v>53.264000000000003</v>
      </c>
      <c r="P668">
        <v>33.192999999999998</v>
      </c>
      <c r="Q668">
        <v>9.6234000000000001E-4</v>
      </c>
      <c r="R668">
        <v>1.4E-2</v>
      </c>
      <c r="S668">
        <f t="shared" si="11"/>
        <v>38.493600000000001</v>
      </c>
    </row>
    <row r="669" spans="15:19" x14ac:dyDescent="0.2">
      <c r="O669">
        <v>56.014000000000003</v>
      </c>
      <c r="P669">
        <v>33.097999999999999</v>
      </c>
      <c r="Q669">
        <v>9.9459000000000006E-4</v>
      </c>
      <c r="R669">
        <v>1.4E-2</v>
      </c>
      <c r="S669">
        <f t="shared" si="11"/>
        <v>39.7836</v>
      </c>
    </row>
    <row r="670" spans="15:19" x14ac:dyDescent="0.2">
      <c r="O670">
        <v>58.764000000000003</v>
      </c>
      <c r="P670">
        <v>33.002000000000002</v>
      </c>
      <c r="Q670">
        <v>1.0258999999999999E-3</v>
      </c>
      <c r="R670">
        <v>1.4E-2</v>
      </c>
      <c r="S670">
        <f t="shared" si="11"/>
        <v>41.035999999999994</v>
      </c>
    </row>
    <row r="671" spans="15:19" x14ac:dyDescent="0.2">
      <c r="O671">
        <v>61.514000000000003</v>
      </c>
      <c r="P671">
        <v>32.905999999999999</v>
      </c>
      <c r="Q671">
        <v>1.0564000000000001E-3</v>
      </c>
      <c r="R671">
        <v>1.4E-2</v>
      </c>
      <c r="S671">
        <f t="shared" si="11"/>
        <v>42.256</v>
      </c>
    </row>
    <row r="672" spans="15:19" x14ac:dyDescent="0.2">
      <c r="O672">
        <v>64.263999999999996</v>
      </c>
      <c r="P672">
        <v>32.808</v>
      </c>
      <c r="Q672">
        <v>1.0859999999999999E-3</v>
      </c>
      <c r="R672">
        <v>1.4E-2</v>
      </c>
      <c r="S672">
        <f t="shared" si="11"/>
        <v>43.44</v>
      </c>
    </row>
    <row r="673" spans="15:19" x14ac:dyDescent="0.2">
      <c r="O673">
        <v>67.013999999999996</v>
      </c>
      <c r="P673">
        <v>32.71</v>
      </c>
      <c r="Q673">
        <v>1.1149E-3</v>
      </c>
      <c r="R673">
        <v>1.4E-2</v>
      </c>
      <c r="S673">
        <f t="shared" si="11"/>
        <v>44.596000000000004</v>
      </c>
    </row>
    <row r="674" spans="15:19" x14ac:dyDescent="0.2">
      <c r="O674">
        <v>69.763999999999996</v>
      </c>
      <c r="P674">
        <v>32.610999999999997</v>
      </c>
      <c r="Q674">
        <v>1.1429999999999999E-3</v>
      </c>
      <c r="R674">
        <v>1.4E-2</v>
      </c>
      <c r="S674">
        <f t="shared" si="11"/>
        <v>45.72</v>
      </c>
    </row>
    <row r="675" spans="15:19" x14ac:dyDescent="0.2">
      <c r="O675">
        <v>72.513999999999996</v>
      </c>
      <c r="P675">
        <v>32.512</v>
      </c>
      <c r="Q675">
        <v>1.1703E-3</v>
      </c>
      <c r="R675">
        <v>1.4E-2</v>
      </c>
      <c r="S675">
        <f t="shared" si="11"/>
        <v>46.811999999999998</v>
      </c>
    </row>
    <row r="676" spans="15:19" x14ac:dyDescent="0.2">
      <c r="O676">
        <v>75.263999999999996</v>
      </c>
      <c r="P676">
        <v>32.411999999999999</v>
      </c>
      <c r="Q676">
        <v>1.1969000000000001E-3</v>
      </c>
      <c r="R676">
        <v>1.4E-2</v>
      </c>
      <c r="S676">
        <f t="shared" si="11"/>
        <v>47.876000000000005</v>
      </c>
    </row>
    <row r="677" spans="15:19" x14ac:dyDescent="0.2">
      <c r="O677">
        <v>78.013999999999996</v>
      </c>
      <c r="P677">
        <v>32.311999999999998</v>
      </c>
      <c r="Q677">
        <v>1.2228E-3</v>
      </c>
      <c r="R677">
        <v>1.4E-2</v>
      </c>
      <c r="S677">
        <f t="shared" si="11"/>
        <v>48.911999999999999</v>
      </c>
    </row>
    <row r="678" spans="15:19" x14ac:dyDescent="0.2">
      <c r="O678">
        <v>80.763999999999996</v>
      </c>
      <c r="P678">
        <v>32.210999999999999</v>
      </c>
      <c r="Q678">
        <v>1.2481E-3</v>
      </c>
      <c r="R678">
        <v>1.4E-2</v>
      </c>
      <c r="S678">
        <f t="shared" si="11"/>
        <v>49.924000000000007</v>
      </c>
    </row>
    <row r="679" spans="15:19" x14ac:dyDescent="0.2">
      <c r="O679">
        <v>83.513999999999996</v>
      </c>
      <c r="P679">
        <v>32.11</v>
      </c>
      <c r="Q679">
        <v>1.2727000000000001E-3</v>
      </c>
      <c r="R679">
        <v>1.4E-2</v>
      </c>
      <c r="S679">
        <f t="shared" si="11"/>
        <v>50.908000000000001</v>
      </c>
    </row>
    <row r="680" spans="15:19" x14ac:dyDescent="0.2">
      <c r="O680">
        <v>86.263999999999996</v>
      </c>
      <c r="P680">
        <v>32.008000000000003</v>
      </c>
      <c r="Q680">
        <v>1.2967E-3</v>
      </c>
      <c r="R680">
        <v>1.4E-2</v>
      </c>
      <c r="S680">
        <f t="shared" si="11"/>
        <v>51.867999999999995</v>
      </c>
    </row>
    <row r="681" spans="15:19" x14ac:dyDescent="0.2">
      <c r="O681">
        <v>89.013999999999996</v>
      </c>
      <c r="P681">
        <v>31.905999999999999</v>
      </c>
      <c r="Q681">
        <v>1.3201E-3</v>
      </c>
      <c r="R681">
        <v>1.4E-2</v>
      </c>
      <c r="S681">
        <f t="shared" si="11"/>
        <v>52.804000000000002</v>
      </c>
    </row>
    <row r="682" spans="15:19" x14ac:dyDescent="0.2">
      <c r="O682">
        <v>91.763999999999996</v>
      </c>
      <c r="P682">
        <v>31.803999999999998</v>
      </c>
      <c r="Q682">
        <v>1.3429E-3</v>
      </c>
      <c r="R682">
        <v>1.4E-2</v>
      </c>
      <c r="S682">
        <f t="shared" si="11"/>
        <v>53.716000000000001</v>
      </c>
    </row>
    <row r="683" spans="15:19" x14ac:dyDescent="0.2">
      <c r="O683">
        <v>94.513999999999996</v>
      </c>
      <c r="P683">
        <v>31.701000000000001</v>
      </c>
      <c r="Q683">
        <v>1.3652E-3</v>
      </c>
      <c r="R683">
        <v>1.4E-2</v>
      </c>
      <c r="S683">
        <f t="shared" si="11"/>
        <v>54.608000000000004</v>
      </c>
    </row>
    <row r="684" spans="15:19" x14ac:dyDescent="0.2">
      <c r="O684">
        <v>97.263999999999996</v>
      </c>
      <c r="P684">
        <v>31.599</v>
      </c>
      <c r="Q684">
        <v>1.387E-3</v>
      </c>
      <c r="R684">
        <v>1.4E-2</v>
      </c>
      <c r="S684">
        <f t="shared" si="11"/>
        <v>55.480000000000004</v>
      </c>
    </row>
    <row r="685" spans="15:19" x14ac:dyDescent="0.2">
      <c r="O685">
        <v>100.01</v>
      </c>
      <c r="P685">
        <v>31.495999999999999</v>
      </c>
      <c r="Q685">
        <v>1.4082999999999999E-3</v>
      </c>
      <c r="R685">
        <v>1.4E-2</v>
      </c>
      <c r="S685">
        <f t="shared" si="11"/>
        <v>56.331999999999994</v>
      </c>
    </row>
    <row r="686" spans="15:19" x14ac:dyDescent="0.2">
      <c r="O686">
        <v>102.76</v>
      </c>
      <c r="P686">
        <v>31.393000000000001</v>
      </c>
      <c r="Q686">
        <v>1.4291E-3</v>
      </c>
      <c r="R686">
        <v>1.4E-2</v>
      </c>
      <c r="S686">
        <f t="shared" si="11"/>
        <v>57.164000000000001</v>
      </c>
    </row>
    <row r="687" spans="15:19" x14ac:dyDescent="0.2">
      <c r="O687">
        <v>105.51</v>
      </c>
      <c r="P687">
        <v>31.289000000000001</v>
      </c>
      <c r="Q687">
        <v>1.4494E-3</v>
      </c>
      <c r="R687">
        <v>1.4E-2</v>
      </c>
      <c r="S687">
        <f t="shared" si="11"/>
        <v>57.975999999999999</v>
      </c>
    </row>
    <row r="688" spans="15:19" x14ac:dyDescent="0.2">
      <c r="O688">
        <v>108.26</v>
      </c>
      <c r="P688">
        <v>31.186</v>
      </c>
      <c r="Q688">
        <v>1.4691999999999999E-3</v>
      </c>
      <c r="R688">
        <v>1.4E-2</v>
      </c>
      <c r="S688">
        <f t="shared" si="11"/>
        <v>58.768000000000001</v>
      </c>
    </row>
    <row r="689" spans="15:19" x14ac:dyDescent="0.2">
      <c r="O689">
        <v>108.7</v>
      </c>
      <c r="P689">
        <v>31.17</v>
      </c>
      <c r="Q689">
        <v>1.4723E-3</v>
      </c>
      <c r="R689">
        <v>1.4E-2</v>
      </c>
      <c r="S689">
        <f t="shared" si="11"/>
        <v>58.892000000000003</v>
      </c>
    </row>
    <row r="690" spans="15:19" x14ac:dyDescent="0.2">
      <c r="O690">
        <v>109.13</v>
      </c>
      <c r="P690">
        <v>31.154</v>
      </c>
      <c r="Q690">
        <v>1.4754E-3</v>
      </c>
      <c r="R690">
        <v>1.4E-2</v>
      </c>
      <c r="S690">
        <f t="shared" si="11"/>
        <v>59.015999999999998</v>
      </c>
    </row>
    <row r="691" spans="15:19" x14ac:dyDescent="0.2">
      <c r="O691">
        <v>109.57</v>
      </c>
      <c r="P691">
        <v>31.137</v>
      </c>
      <c r="Q691">
        <v>1.4785E-3</v>
      </c>
      <c r="R691">
        <v>1.4E-2</v>
      </c>
      <c r="S691">
        <f t="shared" si="11"/>
        <v>59.14</v>
      </c>
    </row>
    <row r="692" spans="15:19" x14ac:dyDescent="0.2">
      <c r="O692">
        <v>110</v>
      </c>
      <c r="P692">
        <v>31.120999999999999</v>
      </c>
      <c r="Q692">
        <v>1.4816E-3</v>
      </c>
      <c r="R692">
        <v>1.4E-2</v>
      </c>
      <c r="S692">
        <f t="shared" si="11"/>
        <v>59.263999999999996</v>
      </c>
    </row>
    <row r="693" spans="15:19" x14ac:dyDescent="0.2">
      <c r="O693">
        <v>0</v>
      </c>
      <c r="P693">
        <v>33.200000000000003</v>
      </c>
      <c r="Q693">
        <v>1E-4</v>
      </c>
      <c r="R693">
        <v>1.4999999999999999E-2</v>
      </c>
      <c r="S693">
        <f t="shared" si="11"/>
        <v>4</v>
      </c>
    </row>
    <row r="694" spans="15:19" x14ac:dyDescent="0.2">
      <c r="O694">
        <v>2.3248000000000002</v>
      </c>
      <c r="P694">
        <v>33.847000000000001</v>
      </c>
      <c r="Q694">
        <v>1.495E-4</v>
      </c>
      <c r="R694">
        <v>1.4999999999999999E-2</v>
      </c>
      <c r="S694">
        <f t="shared" si="11"/>
        <v>5.98</v>
      </c>
    </row>
    <row r="695" spans="15:19" x14ac:dyDescent="0.2">
      <c r="O695">
        <v>4.6494999999999997</v>
      </c>
      <c r="P695">
        <v>34.082999999999998</v>
      </c>
      <c r="Q695">
        <v>1.9755E-4</v>
      </c>
      <c r="R695">
        <v>1.4999999999999999E-2</v>
      </c>
      <c r="S695">
        <f t="shared" si="11"/>
        <v>7.9019999999999992</v>
      </c>
    </row>
    <row r="696" spans="15:19" x14ac:dyDescent="0.2">
      <c r="O696">
        <v>6.9743000000000004</v>
      </c>
      <c r="P696">
        <v>34.161999999999999</v>
      </c>
      <c r="Q696">
        <v>2.4417999999999998E-4</v>
      </c>
      <c r="R696">
        <v>1.4999999999999999E-2</v>
      </c>
      <c r="S696">
        <f t="shared" si="11"/>
        <v>9.7672000000000008</v>
      </c>
    </row>
    <row r="697" spans="15:19" x14ac:dyDescent="0.2">
      <c r="O697">
        <v>9.2990999999999993</v>
      </c>
      <c r="P697">
        <v>34.204000000000001</v>
      </c>
      <c r="Q697">
        <v>2.8946000000000001E-4</v>
      </c>
      <c r="R697">
        <v>1.4999999999999999E-2</v>
      </c>
      <c r="S697">
        <f t="shared" si="11"/>
        <v>11.5784</v>
      </c>
    </row>
    <row r="698" spans="15:19" x14ac:dyDescent="0.2">
      <c r="O698">
        <v>12.048999999999999</v>
      </c>
      <c r="P698">
        <v>34.218000000000004</v>
      </c>
      <c r="Q698">
        <v>3.4134999999999998E-4</v>
      </c>
      <c r="R698">
        <v>1.4999999999999999E-2</v>
      </c>
      <c r="S698">
        <f t="shared" si="11"/>
        <v>13.654</v>
      </c>
    </row>
    <row r="699" spans="15:19" x14ac:dyDescent="0.2">
      <c r="O699">
        <v>14.798999999999999</v>
      </c>
      <c r="P699">
        <v>34.198</v>
      </c>
      <c r="Q699">
        <v>3.9146999999999999E-4</v>
      </c>
      <c r="R699">
        <v>1.4999999999999999E-2</v>
      </c>
      <c r="S699">
        <f t="shared" si="11"/>
        <v>15.658800000000001</v>
      </c>
    </row>
    <row r="700" spans="15:19" x14ac:dyDescent="0.2">
      <c r="O700">
        <v>17.548999999999999</v>
      </c>
      <c r="P700">
        <v>34.156999999999996</v>
      </c>
      <c r="Q700">
        <v>4.3991000000000001E-4</v>
      </c>
      <c r="R700">
        <v>1.4999999999999999E-2</v>
      </c>
      <c r="S700">
        <f t="shared" si="11"/>
        <v>17.596400000000003</v>
      </c>
    </row>
    <row r="701" spans="15:19" x14ac:dyDescent="0.2">
      <c r="O701">
        <v>20.298999999999999</v>
      </c>
      <c r="P701">
        <v>34.100999999999999</v>
      </c>
      <c r="Q701">
        <v>4.8673999999999999E-4</v>
      </c>
      <c r="R701">
        <v>1.4999999999999999E-2</v>
      </c>
      <c r="S701">
        <f t="shared" si="11"/>
        <v>19.4696</v>
      </c>
    </row>
    <row r="702" spans="15:19" x14ac:dyDescent="0.2">
      <c r="O702">
        <v>23.048999999999999</v>
      </c>
      <c r="P702">
        <v>34.036000000000001</v>
      </c>
      <c r="Q702">
        <v>5.3200999999999997E-4</v>
      </c>
      <c r="R702">
        <v>1.4999999999999999E-2</v>
      </c>
      <c r="S702">
        <f t="shared" si="11"/>
        <v>21.280399999999997</v>
      </c>
    </row>
    <row r="703" spans="15:19" x14ac:dyDescent="0.2">
      <c r="O703">
        <v>25.798999999999999</v>
      </c>
      <c r="P703">
        <v>33.962000000000003</v>
      </c>
      <c r="Q703">
        <v>5.7578000000000002E-4</v>
      </c>
      <c r="R703">
        <v>1.4999999999999999E-2</v>
      </c>
      <c r="S703">
        <f t="shared" si="11"/>
        <v>23.031200000000002</v>
      </c>
    </row>
    <row r="704" spans="15:19" x14ac:dyDescent="0.2">
      <c r="O704">
        <v>28.548999999999999</v>
      </c>
      <c r="P704">
        <v>33.883000000000003</v>
      </c>
      <c r="Q704">
        <v>6.1813000000000005E-4</v>
      </c>
      <c r="R704">
        <v>1.4999999999999999E-2</v>
      </c>
      <c r="S704">
        <f t="shared" si="11"/>
        <v>24.725200000000001</v>
      </c>
    </row>
    <row r="705" spans="15:19" x14ac:dyDescent="0.2">
      <c r="O705">
        <v>31.298999999999999</v>
      </c>
      <c r="P705">
        <v>33.798999999999999</v>
      </c>
      <c r="Q705">
        <v>6.5910999999999997E-4</v>
      </c>
      <c r="R705">
        <v>1.4999999999999999E-2</v>
      </c>
      <c r="S705">
        <f t="shared" si="11"/>
        <v>26.3644</v>
      </c>
    </row>
    <row r="706" spans="15:19" x14ac:dyDescent="0.2">
      <c r="O706">
        <v>34.048999999999999</v>
      </c>
      <c r="P706">
        <v>33.712000000000003</v>
      </c>
      <c r="Q706">
        <v>6.9875999999999998E-4</v>
      </c>
      <c r="R706">
        <v>1.4999999999999999E-2</v>
      </c>
      <c r="S706">
        <f t="shared" si="11"/>
        <v>27.950400000000002</v>
      </c>
    </row>
    <row r="707" spans="15:19" x14ac:dyDescent="0.2">
      <c r="O707">
        <v>36.798999999999999</v>
      </c>
      <c r="P707">
        <v>33.621000000000002</v>
      </c>
      <c r="Q707">
        <v>7.3716000000000005E-4</v>
      </c>
      <c r="R707">
        <v>1.4999999999999999E-2</v>
      </c>
      <c r="S707">
        <f t="shared" si="11"/>
        <v>29.486400000000003</v>
      </c>
    </row>
    <row r="708" spans="15:19" x14ac:dyDescent="0.2">
      <c r="O708">
        <v>39.548999999999999</v>
      </c>
      <c r="P708">
        <v>33.527999999999999</v>
      </c>
      <c r="Q708">
        <v>7.7433999999999999E-4</v>
      </c>
      <c r="R708">
        <v>1.4999999999999999E-2</v>
      </c>
      <c r="S708">
        <f t="shared" si="11"/>
        <v>30.973600000000001</v>
      </c>
    </row>
    <row r="709" spans="15:19" x14ac:dyDescent="0.2">
      <c r="O709">
        <v>42.298999999999999</v>
      </c>
      <c r="P709">
        <v>33.433</v>
      </c>
      <c r="Q709">
        <v>8.1035000000000005E-4</v>
      </c>
      <c r="R709">
        <v>1.4999999999999999E-2</v>
      </c>
      <c r="S709">
        <f t="shared" si="11"/>
        <v>32.414000000000001</v>
      </c>
    </row>
    <row r="710" spans="15:19" x14ac:dyDescent="0.2">
      <c r="O710">
        <v>45.048999999999999</v>
      </c>
      <c r="P710">
        <v>33.335999999999999</v>
      </c>
      <c r="Q710">
        <v>8.4526000000000002E-4</v>
      </c>
      <c r="R710">
        <v>1.4999999999999999E-2</v>
      </c>
      <c r="S710">
        <f t="shared" si="11"/>
        <v>33.810400000000001</v>
      </c>
    </row>
    <row r="711" spans="15:19" x14ac:dyDescent="0.2">
      <c r="O711">
        <v>47.798999999999999</v>
      </c>
      <c r="P711">
        <v>33.237000000000002</v>
      </c>
      <c r="Q711">
        <v>8.7907999999999997E-4</v>
      </c>
      <c r="R711">
        <v>1.4999999999999999E-2</v>
      </c>
      <c r="S711">
        <f t="shared" si="11"/>
        <v>35.163199999999996</v>
      </c>
    </row>
    <row r="712" spans="15:19" x14ac:dyDescent="0.2">
      <c r="O712">
        <v>50.548999999999999</v>
      </c>
      <c r="P712">
        <v>33.137</v>
      </c>
      <c r="Q712">
        <v>9.1188E-4</v>
      </c>
      <c r="R712">
        <v>1.4999999999999999E-2</v>
      </c>
      <c r="S712">
        <f t="shared" si="11"/>
        <v>36.475200000000001</v>
      </c>
    </row>
    <row r="713" spans="15:19" x14ac:dyDescent="0.2">
      <c r="O713">
        <v>53.298999999999999</v>
      </c>
      <c r="P713">
        <v>33.034999999999997</v>
      </c>
      <c r="Q713">
        <v>9.4370000000000001E-4</v>
      </c>
      <c r="R713">
        <v>1.4999999999999999E-2</v>
      </c>
      <c r="S713">
        <f t="shared" si="11"/>
        <v>37.748000000000005</v>
      </c>
    </row>
    <row r="714" spans="15:19" x14ac:dyDescent="0.2">
      <c r="O714">
        <v>56.048999999999999</v>
      </c>
      <c r="P714">
        <v>32.932000000000002</v>
      </c>
      <c r="Q714">
        <v>9.7455999999999997E-4</v>
      </c>
      <c r="R714">
        <v>1.4999999999999999E-2</v>
      </c>
      <c r="S714">
        <f t="shared" si="11"/>
        <v>38.982399999999998</v>
      </c>
    </row>
    <row r="715" spans="15:19" x14ac:dyDescent="0.2">
      <c r="O715">
        <v>58.798999999999999</v>
      </c>
      <c r="P715">
        <v>32.829000000000001</v>
      </c>
      <c r="Q715">
        <v>1.0045E-3</v>
      </c>
      <c r="R715">
        <v>1.4999999999999999E-2</v>
      </c>
      <c r="S715">
        <f t="shared" si="11"/>
        <v>40.18</v>
      </c>
    </row>
    <row r="716" spans="15:19" x14ac:dyDescent="0.2">
      <c r="O716">
        <v>61.548999999999999</v>
      </c>
      <c r="P716">
        <v>32.723999999999997</v>
      </c>
      <c r="Q716">
        <v>1.0336E-3</v>
      </c>
      <c r="R716">
        <v>1.4999999999999999E-2</v>
      </c>
      <c r="S716">
        <f t="shared" si="11"/>
        <v>41.344000000000001</v>
      </c>
    </row>
    <row r="717" spans="15:19" x14ac:dyDescent="0.2">
      <c r="O717">
        <v>64.299000000000007</v>
      </c>
      <c r="P717">
        <v>32.619</v>
      </c>
      <c r="Q717">
        <v>1.0619E-3</v>
      </c>
      <c r="R717">
        <v>1.4999999999999999E-2</v>
      </c>
      <c r="S717">
        <f t="shared" si="11"/>
        <v>42.475999999999999</v>
      </c>
    </row>
    <row r="718" spans="15:19" x14ac:dyDescent="0.2">
      <c r="O718">
        <v>67.049000000000007</v>
      </c>
      <c r="P718">
        <v>32.512999999999998</v>
      </c>
      <c r="Q718">
        <v>1.0893000000000001E-3</v>
      </c>
      <c r="R718">
        <v>1.4999999999999999E-2</v>
      </c>
      <c r="S718">
        <f t="shared" si="11"/>
        <v>43.572000000000003</v>
      </c>
    </row>
    <row r="719" spans="15:19" x14ac:dyDescent="0.2">
      <c r="O719">
        <v>69.799000000000007</v>
      </c>
      <c r="P719">
        <v>32.405999999999999</v>
      </c>
      <c r="Q719">
        <v>1.116E-3</v>
      </c>
      <c r="R719">
        <v>1.4999999999999999E-2</v>
      </c>
      <c r="S719">
        <f t="shared" si="11"/>
        <v>44.64</v>
      </c>
    </row>
    <row r="720" spans="15:19" x14ac:dyDescent="0.2">
      <c r="O720">
        <v>72.549000000000007</v>
      </c>
      <c r="P720">
        <v>32.298999999999999</v>
      </c>
      <c r="Q720">
        <v>1.1418999999999999E-3</v>
      </c>
      <c r="R720">
        <v>1.4999999999999999E-2</v>
      </c>
      <c r="S720">
        <f t="shared" si="11"/>
        <v>45.675999999999995</v>
      </c>
    </row>
    <row r="721" spans="15:19" x14ac:dyDescent="0.2">
      <c r="O721">
        <v>75.299000000000007</v>
      </c>
      <c r="P721">
        <v>32.191000000000003</v>
      </c>
      <c r="Q721">
        <v>1.1670999999999999E-3</v>
      </c>
      <c r="R721">
        <v>1.4999999999999999E-2</v>
      </c>
      <c r="S721">
        <f t="shared" si="11"/>
        <v>46.683999999999997</v>
      </c>
    </row>
    <row r="722" spans="15:19" x14ac:dyDescent="0.2">
      <c r="O722">
        <v>78.049000000000007</v>
      </c>
      <c r="P722">
        <v>32.082999999999998</v>
      </c>
      <c r="Q722">
        <v>1.1917E-3</v>
      </c>
      <c r="R722">
        <v>1.4999999999999999E-2</v>
      </c>
      <c r="S722">
        <f t="shared" ref="S722:S785" si="12">Q722*40*1000</f>
        <v>47.667999999999999</v>
      </c>
    </row>
    <row r="723" spans="15:19" x14ac:dyDescent="0.2">
      <c r="O723">
        <v>80.799000000000007</v>
      </c>
      <c r="P723">
        <v>31.975000000000001</v>
      </c>
      <c r="Q723">
        <v>1.2156000000000001E-3</v>
      </c>
      <c r="R723">
        <v>1.4999999999999999E-2</v>
      </c>
      <c r="S723">
        <f t="shared" si="12"/>
        <v>48.624000000000002</v>
      </c>
    </row>
    <row r="724" spans="15:19" x14ac:dyDescent="0.2">
      <c r="O724">
        <v>83.549000000000007</v>
      </c>
      <c r="P724">
        <v>31.866</v>
      </c>
      <c r="Q724">
        <v>1.2388E-3</v>
      </c>
      <c r="R724">
        <v>1.4999999999999999E-2</v>
      </c>
      <c r="S724">
        <f t="shared" si="12"/>
        <v>49.552</v>
      </c>
    </row>
    <row r="725" spans="15:19" x14ac:dyDescent="0.2">
      <c r="O725">
        <v>86.299000000000007</v>
      </c>
      <c r="P725">
        <v>31.756</v>
      </c>
      <c r="Q725">
        <v>1.2615E-3</v>
      </c>
      <c r="R725">
        <v>1.4999999999999999E-2</v>
      </c>
      <c r="S725">
        <f t="shared" si="12"/>
        <v>50.460000000000008</v>
      </c>
    </row>
    <row r="726" spans="15:19" x14ac:dyDescent="0.2">
      <c r="O726">
        <v>89.049000000000007</v>
      </c>
      <c r="P726">
        <v>31.646000000000001</v>
      </c>
      <c r="Q726">
        <v>1.2836E-3</v>
      </c>
      <c r="R726">
        <v>1.4999999999999999E-2</v>
      </c>
      <c r="S726">
        <f t="shared" si="12"/>
        <v>51.344000000000001</v>
      </c>
    </row>
    <row r="727" spans="15:19" x14ac:dyDescent="0.2">
      <c r="O727">
        <v>91.799000000000007</v>
      </c>
      <c r="P727">
        <v>31.536999999999999</v>
      </c>
      <c r="Q727">
        <v>1.3051E-3</v>
      </c>
      <c r="R727">
        <v>1.4999999999999999E-2</v>
      </c>
      <c r="S727">
        <f t="shared" si="12"/>
        <v>52.204000000000001</v>
      </c>
    </row>
    <row r="728" spans="15:19" x14ac:dyDescent="0.2">
      <c r="O728">
        <v>94.549000000000007</v>
      </c>
      <c r="P728">
        <v>31.425999999999998</v>
      </c>
      <c r="Q728">
        <v>1.3261E-3</v>
      </c>
      <c r="R728">
        <v>1.4999999999999999E-2</v>
      </c>
      <c r="S728">
        <f t="shared" si="12"/>
        <v>53.044000000000004</v>
      </c>
    </row>
    <row r="729" spans="15:19" x14ac:dyDescent="0.2">
      <c r="O729">
        <v>97.299000000000007</v>
      </c>
      <c r="P729">
        <v>31.315999999999999</v>
      </c>
      <c r="Q729">
        <v>1.3466000000000001E-3</v>
      </c>
      <c r="R729">
        <v>1.4999999999999999E-2</v>
      </c>
      <c r="S729">
        <f t="shared" si="12"/>
        <v>53.864000000000004</v>
      </c>
    </row>
    <row r="730" spans="15:19" x14ac:dyDescent="0.2">
      <c r="O730">
        <v>100.05</v>
      </c>
      <c r="P730">
        <v>31.204999999999998</v>
      </c>
      <c r="Q730">
        <v>1.3665999999999999E-3</v>
      </c>
      <c r="R730">
        <v>1.4999999999999999E-2</v>
      </c>
      <c r="S730">
        <f t="shared" si="12"/>
        <v>54.663999999999994</v>
      </c>
    </row>
    <row r="731" spans="15:19" x14ac:dyDescent="0.2">
      <c r="O731">
        <v>102.8</v>
      </c>
      <c r="P731">
        <v>31.094999999999999</v>
      </c>
      <c r="Q731">
        <v>1.3862E-3</v>
      </c>
      <c r="R731">
        <v>1.4999999999999999E-2</v>
      </c>
      <c r="S731">
        <f t="shared" si="12"/>
        <v>55.448</v>
      </c>
    </row>
    <row r="732" spans="15:19" x14ac:dyDescent="0.2">
      <c r="O732">
        <v>105.55</v>
      </c>
      <c r="P732">
        <v>30.984000000000002</v>
      </c>
      <c r="Q732">
        <v>1.4051999999999999E-3</v>
      </c>
      <c r="R732">
        <v>1.4999999999999999E-2</v>
      </c>
      <c r="S732">
        <f t="shared" si="12"/>
        <v>56.207999999999991</v>
      </c>
    </row>
    <row r="733" spans="15:19" x14ac:dyDescent="0.2">
      <c r="O733">
        <v>108.3</v>
      </c>
      <c r="P733">
        <v>30.873000000000001</v>
      </c>
      <c r="Q733">
        <v>1.4239000000000001E-3</v>
      </c>
      <c r="R733">
        <v>1.4999999999999999E-2</v>
      </c>
      <c r="S733">
        <f t="shared" si="12"/>
        <v>56.956000000000003</v>
      </c>
    </row>
    <row r="734" spans="15:19" x14ac:dyDescent="0.2">
      <c r="O734">
        <v>108.72</v>
      </c>
      <c r="P734">
        <v>30.856000000000002</v>
      </c>
      <c r="Q734">
        <v>1.4266999999999999E-3</v>
      </c>
      <c r="R734">
        <v>1.4999999999999999E-2</v>
      </c>
      <c r="S734">
        <f t="shared" si="12"/>
        <v>57.067999999999991</v>
      </c>
    </row>
    <row r="735" spans="15:19" x14ac:dyDescent="0.2">
      <c r="O735">
        <v>109.15</v>
      </c>
      <c r="P735">
        <v>30.838999999999999</v>
      </c>
      <c r="Q735">
        <v>1.4296000000000001E-3</v>
      </c>
      <c r="R735">
        <v>1.4999999999999999E-2</v>
      </c>
      <c r="S735">
        <f t="shared" si="12"/>
        <v>57.183999999999997</v>
      </c>
    </row>
    <row r="736" spans="15:19" x14ac:dyDescent="0.2">
      <c r="O736">
        <v>109.57</v>
      </c>
      <c r="P736">
        <v>30.821999999999999</v>
      </c>
      <c r="Q736">
        <v>1.4323999999999999E-3</v>
      </c>
      <c r="R736">
        <v>1.4999999999999999E-2</v>
      </c>
      <c r="S736">
        <f t="shared" si="12"/>
        <v>57.295999999999999</v>
      </c>
    </row>
    <row r="737" spans="15:19" x14ac:dyDescent="0.2">
      <c r="O737">
        <v>110</v>
      </c>
      <c r="P737">
        <v>30.805</v>
      </c>
      <c r="Q737">
        <v>1.4352E-3</v>
      </c>
      <c r="R737">
        <v>1.4999999999999999E-2</v>
      </c>
      <c r="S737">
        <f t="shared" si="12"/>
        <v>57.408000000000001</v>
      </c>
    </row>
    <row r="738" spans="15:19" x14ac:dyDescent="0.2">
      <c r="O738">
        <v>0</v>
      </c>
      <c r="P738">
        <v>33.200000000000003</v>
      </c>
      <c r="Q738">
        <v>1E-4</v>
      </c>
      <c r="R738">
        <v>1.6E-2</v>
      </c>
      <c r="S738">
        <f t="shared" si="12"/>
        <v>4</v>
      </c>
    </row>
    <row r="739" spans="15:19" x14ac:dyDescent="0.2">
      <c r="O739">
        <v>2.3334999999999999</v>
      </c>
      <c r="P739">
        <v>33.838000000000001</v>
      </c>
      <c r="Q739">
        <v>1.4945E-4</v>
      </c>
      <c r="R739">
        <v>1.6E-2</v>
      </c>
      <c r="S739">
        <f t="shared" si="12"/>
        <v>5.9779999999999998</v>
      </c>
    </row>
    <row r="740" spans="15:19" x14ac:dyDescent="0.2">
      <c r="O740">
        <v>4.6670999999999996</v>
      </c>
      <c r="P740">
        <v>34.064999999999998</v>
      </c>
      <c r="Q740">
        <v>1.9735E-4</v>
      </c>
      <c r="R740">
        <v>1.6E-2</v>
      </c>
      <c r="S740">
        <f t="shared" si="12"/>
        <v>7.8940000000000001</v>
      </c>
    </row>
    <row r="741" spans="15:19" x14ac:dyDescent="0.2">
      <c r="O741">
        <v>7.0006000000000004</v>
      </c>
      <c r="P741">
        <v>34.134999999999998</v>
      </c>
      <c r="Q741">
        <v>2.4373999999999999E-4</v>
      </c>
      <c r="R741">
        <v>1.6E-2</v>
      </c>
      <c r="S741">
        <f t="shared" si="12"/>
        <v>9.7496000000000009</v>
      </c>
    </row>
    <row r="742" spans="15:19" x14ac:dyDescent="0.2">
      <c r="O742">
        <v>9.3340999999999994</v>
      </c>
      <c r="P742">
        <v>34.168999999999997</v>
      </c>
      <c r="Q742">
        <v>2.8870000000000002E-4</v>
      </c>
      <c r="R742">
        <v>1.6E-2</v>
      </c>
      <c r="S742">
        <f t="shared" si="12"/>
        <v>11.548000000000002</v>
      </c>
    </row>
    <row r="743" spans="15:19" x14ac:dyDescent="0.2">
      <c r="O743">
        <v>12.084</v>
      </c>
      <c r="P743">
        <v>34.174999999999997</v>
      </c>
      <c r="Q743">
        <v>3.3991000000000002E-4</v>
      </c>
      <c r="R743">
        <v>1.6E-2</v>
      </c>
      <c r="S743">
        <f t="shared" si="12"/>
        <v>13.596400000000001</v>
      </c>
    </row>
    <row r="744" spans="15:19" x14ac:dyDescent="0.2">
      <c r="O744">
        <v>14.834</v>
      </c>
      <c r="P744">
        <v>34.146999999999998</v>
      </c>
      <c r="Q744">
        <v>3.8927999999999999E-4</v>
      </c>
      <c r="R744">
        <v>1.6E-2</v>
      </c>
      <c r="S744">
        <f t="shared" si="12"/>
        <v>15.571200000000001</v>
      </c>
    </row>
    <row r="745" spans="15:19" x14ac:dyDescent="0.2">
      <c r="O745">
        <v>17.584</v>
      </c>
      <c r="P745">
        <v>34.097999999999999</v>
      </c>
      <c r="Q745">
        <v>4.3688E-4</v>
      </c>
      <c r="R745">
        <v>1.6E-2</v>
      </c>
      <c r="S745">
        <f t="shared" si="12"/>
        <v>17.475200000000001</v>
      </c>
    </row>
    <row r="746" spans="15:19" x14ac:dyDescent="0.2">
      <c r="O746">
        <v>20.334</v>
      </c>
      <c r="P746">
        <v>34.034999999999997</v>
      </c>
      <c r="Q746">
        <v>4.8280000000000003E-4</v>
      </c>
      <c r="R746">
        <v>1.6E-2</v>
      </c>
      <c r="S746">
        <f t="shared" si="12"/>
        <v>19.312000000000001</v>
      </c>
    </row>
    <row r="747" spans="15:19" x14ac:dyDescent="0.2">
      <c r="O747">
        <v>23.084</v>
      </c>
      <c r="P747">
        <v>33.962000000000003</v>
      </c>
      <c r="Q747">
        <v>5.2709999999999996E-4</v>
      </c>
      <c r="R747">
        <v>1.6E-2</v>
      </c>
      <c r="S747">
        <f t="shared" si="12"/>
        <v>21.084</v>
      </c>
    </row>
    <row r="748" spans="15:19" x14ac:dyDescent="0.2">
      <c r="O748">
        <v>25.834</v>
      </c>
      <c r="P748">
        <v>33.881</v>
      </c>
      <c r="Q748">
        <v>5.6986000000000005E-4</v>
      </c>
      <c r="R748">
        <v>1.6E-2</v>
      </c>
      <c r="S748">
        <f t="shared" si="12"/>
        <v>22.794400000000003</v>
      </c>
    </row>
    <row r="749" spans="15:19" x14ac:dyDescent="0.2">
      <c r="O749">
        <v>28.584</v>
      </c>
      <c r="P749">
        <v>33.793999999999997</v>
      </c>
      <c r="Q749">
        <v>6.1112999999999998E-4</v>
      </c>
      <c r="R749">
        <v>1.6E-2</v>
      </c>
      <c r="S749">
        <f t="shared" si="12"/>
        <v>24.4452</v>
      </c>
    </row>
    <row r="750" spans="15:19" x14ac:dyDescent="0.2">
      <c r="O750">
        <v>31.334</v>
      </c>
      <c r="P750">
        <v>33.703000000000003</v>
      </c>
      <c r="Q750">
        <v>6.5099000000000005E-4</v>
      </c>
      <c r="R750">
        <v>1.6E-2</v>
      </c>
      <c r="S750">
        <f t="shared" si="12"/>
        <v>26.039600000000004</v>
      </c>
    </row>
    <row r="751" spans="15:19" x14ac:dyDescent="0.2">
      <c r="O751">
        <v>34.084000000000003</v>
      </c>
      <c r="P751">
        <v>33.607999999999997</v>
      </c>
      <c r="Q751">
        <v>6.8950000000000001E-4</v>
      </c>
      <c r="R751">
        <v>1.6E-2</v>
      </c>
      <c r="S751">
        <f t="shared" si="12"/>
        <v>27.580000000000002</v>
      </c>
    </row>
    <row r="752" spans="15:19" x14ac:dyDescent="0.2">
      <c r="O752">
        <v>36.834000000000003</v>
      </c>
      <c r="P752">
        <v>33.51</v>
      </c>
      <c r="Q752">
        <v>7.2670000000000005E-4</v>
      </c>
      <c r="R752">
        <v>1.6E-2</v>
      </c>
      <c r="S752">
        <f t="shared" si="12"/>
        <v>29.068000000000005</v>
      </c>
    </row>
    <row r="753" spans="15:19" x14ac:dyDescent="0.2">
      <c r="O753">
        <v>39.584000000000003</v>
      </c>
      <c r="P753">
        <v>33.408999999999999</v>
      </c>
      <c r="Q753">
        <v>7.6267000000000001E-4</v>
      </c>
      <c r="R753">
        <v>1.6E-2</v>
      </c>
      <c r="S753">
        <f t="shared" si="12"/>
        <v>30.506800000000002</v>
      </c>
    </row>
    <row r="754" spans="15:19" x14ac:dyDescent="0.2">
      <c r="O754">
        <v>42.334000000000003</v>
      </c>
      <c r="P754">
        <v>33.305999999999997</v>
      </c>
      <c r="Q754">
        <v>7.9745E-4</v>
      </c>
      <c r="R754">
        <v>1.6E-2</v>
      </c>
      <c r="S754">
        <f t="shared" si="12"/>
        <v>31.898000000000003</v>
      </c>
    </row>
    <row r="755" spans="15:19" x14ac:dyDescent="0.2">
      <c r="O755">
        <v>45.084000000000003</v>
      </c>
      <c r="P755">
        <v>33.201000000000001</v>
      </c>
      <c r="Q755">
        <v>8.3109000000000004E-4</v>
      </c>
      <c r="R755">
        <v>1.6E-2</v>
      </c>
      <c r="S755">
        <f t="shared" si="12"/>
        <v>33.243600000000001</v>
      </c>
    </row>
    <row r="756" spans="15:19" x14ac:dyDescent="0.2">
      <c r="O756">
        <v>47.834000000000003</v>
      </c>
      <c r="P756">
        <v>33.094000000000001</v>
      </c>
      <c r="Q756">
        <v>8.6364999999999999E-4</v>
      </c>
      <c r="R756">
        <v>1.6E-2</v>
      </c>
      <c r="S756">
        <f t="shared" si="12"/>
        <v>34.545999999999999</v>
      </c>
    </row>
    <row r="757" spans="15:19" x14ac:dyDescent="0.2">
      <c r="O757">
        <v>50.584000000000003</v>
      </c>
      <c r="P757">
        <v>32.985999999999997</v>
      </c>
      <c r="Q757">
        <v>8.9515999999999999E-4</v>
      </c>
      <c r="R757">
        <v>1.6E-2</v>
      </c>
      <c r="S757">
        <f t="shared" si="12"/>
        <v>35.806400000000004</v>
      </c>
    </row>
    <row r="758" spans="15:19" x14ac:dyDescent="0.2">
      <c r="O758">
        <v>53.334000000000003</v>
      </c>
      <c r="P758">
        <v>32.877000000000002</v>
      </c>
      <c r="Q758">
        <v>9.2568000000000001E-4</v>
      </c>
      <c r="R758">
        <v>1.6E-2</v>
      </c>
      <c r="S758">
        <f t="shared" si="12"/>
        <v>37.027200000000001</v>
      </c>
    </row>
    <row r="759" spans="15:19" x14ac:dyDescent="0.2">
      <c r="O759">
        <v>56.084000000000003</v>
      </c>
      <c r="P759">
        <v>32.765999999999998</v>
      </c>
      <c r="Q759">
        <v>9.5525000000000004E-4</v>
      </c>
      <c r="R759">
        <v>1.6E-2</v>
      </c>
      <c r="S759">
        <f t="shared" si="12"/>
        <v>38.21</v>
      </c>
    </row>
    <row r="760" spans="15:19" x14ac:dyDescent="0.2">
      <c r="O760">
        <v>58.834000000000003</v>
      </c>
      <c r="P760">
        <v>32.655000000000001</v>
      </c>
      <c r="Q760">
        <v>9.8390000000000001E-4</v>
      </c>
      <c r="R760">
        <v>1.6E-2</v>
      </c>
      <c r="S760">
        <f t="shared" si="12"/>
        <v>39.356000000000002</v>
      </c>
    </row>
    <row r="761" spans="15:19" x14ac:dyDescent="0.2">
      <c r="O761">
        <v>61.584000000000003</v>
      </c>
      <c r="P761">
        <v>32.542000000000002</v>
      </c>
      <c r="Q761">
        <v>1.0116999999999999E-3</v>
      </c>
      <c r="R761">
        <v>1.6E-2</v>
      </c>
      <c r="S761">
        <f t="shared" si="12"/>
        <v>40.467999999999996</v>
      </c>
    </row>
    <row r="762" spans="15:19" x14ac:dyDescent="0.2">
      <c r="O762">
        <v>64.334000000000003</v>
      </c>
      <c r="P762">
        <v>32.429000000000002</v>
      </c>
      <c r="Q762">
        <v>1.0386E-3</v>
      </c>
      <c r="R762">
        <v>1.6E-2</v>
      </c>
      <c r="S762">
        <f t="shared" si="12"/>
        <v>41.543999999999997</v>
      </c>
    </row>
    <row r="763" spans="15:19" x14ac:dyDescent="0.2">
      <c r="O763">
        <v>67.084000000000003</v>
      </c>
      <c r="P763">
        <v>32.314999999999998</v>
      </c>
      <c r="Q763">
        <v>1.0648000000000001E-3</v>
      </c>
      <c r="R763">
        <v>1.6E-2</v>
      </c>
      <c r="S763">
        <f t="shared" si="12"/>
        <v>42.592000000000006</v>
      </c>
    </row>
    <row r="764" spans="15:19" x14ac:dyDescent="0.2">
      <c r="O764">
        <v>69.834000000000003</v>
      </c>
      <c r="P764">
        <v>32.201000000000001</v>
      </c>
      <c r="Q764">
        <v>1.0901999999999999E-3</v>
      </c>
      <c r="R764">
        <v>1.6E-2</v>
      </c>
      <c r="S764">
        <f t="shared" si="12"/>
        <v>43.607999999999997</v>
      </c>
    </row>
    <row r="765" spans="15:19" x14ac:dyDescent="0.2">
      <c r="O765">
        <v>72.584000000000003</v>
      </c>
      <c r="P765">
        <v>32.085999999999999</v>
      </c>
      <c r="Q765">
        <v>1.1148E-3</v>
      </c>
      <c r="R765">
        <v>1.6E-2</v>
      </c>
      <c r="S765">
        <f t="shared" si="12"/>
        <v>44.591999999999999</v>
      </c>
    </row>
    <row r="766" spans="15:19" x14ac:dyDescent="0.2">
      <c r="O766">
        <v>75.334000000000003</v>
      </c>
      <c r="P766">
        <v>31.97</v>
      </c>
      <c r="Q766">
        <v>1.1387999999999999E-3</v>
      </c>
      <c r="R766">
        <v>1.6E-2</v>
      </c>
      <c r="S766">
        <f t="shared" si="12"/>
        <v>45.551999999999992</v>
      </c>
    </row>
    <row r="767" spans="15:19" x14ac:dyDescent="0.2">
      <c r="O767">
        <v>78.084000000000003</v>
      </c>
      <c r="P767">
        <v>31.853999999999999</v>
      </c>
      <c r="Q767">
        <v>1.1620000000000001E-3</v>
      </c>
      <c r="R767">
        <v>1.6E-2</v>
      </c>
      <c r="S767">
        <f t="shared" si="12"/>
        <v>46.480000000000004</v>
      </c>
    </row>
    <row r="768" spans="15:19" x14ac:dyDescent="0.2">
      <c r="O768">
        <v>80.834000000000003</v>
      </c>
      <c r="P768">
        <v>31.736999999999998</v>
      </c>
      <c r="Q768">
        <v>1.1846999999999999E-3</v>
      </c>
      <c r="R768">
        <v>1.6E-2</v>
      </c>
      <c r="S768">
        <f t="shared" si="12"/>
        <v>47.387999999999998</v>
      </c>
    </row>
    <row r="769" spans="15:19" x14ac:dyDescent="0.2">
      <c r="O769">
        <v>83.584000000000003</v>
      </c>
      <c r="P769">
        <v>31.620999999999999</v>
      </c>
      <c r="Q769">
        <v>1.2067E-3</v>
      </c>
      <c r="R769">
        <v>1.6E-2</v>
      </c>
      <c r="S769">
        <f t="shared" si="12"/>
        <v>48.268000000000001</v>
      </c>
    </row>
    <row r="770" spans="15:19" x14ac:dyDescent="0.2">
      <c r="O770">
        <v>86.334000000000003</v>
      </c>
      <c r="P770">
        <v>31.504000000000001</v>
      </c>
      <c r="Q770">
        <v>1.2281E-3</v>
      </c>
      <c r="R770">
        <v>1.6E-2</v>
      </c>
      <c r="S770">
        <f t="shared" si="12"/>
        <v>49.124000000000002</v>
      </c>
    </row>
    <row r="771" spans="15:19" x14ac:dyDescent="0.2">
      <c r="O771">
        <v>89.084000000000003</v>
      </c>
      <c r="P771">
        <v>31.385999999999999</v>
      </c>
      <c r="Q771">
        <v>1.2489999999999999E-3</v>
      </c>
      <c r="R771">
        <v>1.6E-2</v>
      </c>
      <c r="S771">
        <f t="shared" si="12"/>
        <v>49.96</v>
      </c>
    </row>
    <row r="772" spans="15:19" x14ac:dyDescent="0.2">
      <c r="O772">
        <v>91.834000000000003</v>
      </c>
      <c r="P772">
        <v>31.268999999999998</v>
      </c>
      <c r="Q772">
        <v>1.2692999999999999E-3</v>
      </c>
      <c r="R772">
        <v>1.6E-2</v>
      </c>
      <c r="S772">
        <f t="shared" si="12"/>
        <v>50.771999999999998</v>
      </c>
    </row>
    <row r="773" spans="15:19" x14ac:dyDescent="0.2">
      <c r="O773">
        <v>94.584000000000003</v>
      </c>
      <c r="P773">
        <v>31.151</v>
      </c>
      <c r="Q773">
        <v>1.2891999999999999E-3</v>
      </c>
      <c r="R773">
        <v>1.6E-2</v>
      </c>
      <c r="S773">
        <f t="shared" si="12"/>
        <v>51.567999999999998</v>
      </c>
    </row>
    <row r="774" spans="15:19" x14ac:dyDescent="0.2">
      <c r="O774">
        <v>97.334000000000003</v>
      </c>
      <c r="P774">
        <v>31.033000000000001</v>
      </c>
      <c r="Q774">
        <v>1.3085E-3</v>
      </c>
      <c r="R774">
        <v>1.6E-2</v>
      </c>
      <c r="S774">
        <f t="shared" si="12"/>
        <v>52.339999999999996</v>
      </c>
    </row>
    <row r="775" spans="15:19" x14ac:dyDescent="0.2">
      <c r="O775">
        <v>100.08</v>
      </c>
      <c r="P775">
        <v>30.914999999999999</v>
      </c>
      <c r="Q775">
        <v>1.3274000000000001E-3</v>
      </c>
      <c r="R775">
        <v>1.6E-2</v>
      </c>
      <c r="S775">
        <f t="shared" si="12"/>
        <v>53.096000000000004</v>
      </c>
    </row>
    <row r="776" spans="15:19" x14ac:dyDescent="0.2">
      <c r="O776">
        <v>102.83</v>
      </c>
      <c r="P776">
        <v>30.797000000000001</v>
      </c>
      <c r="Q776">
        <v>1.3458000000000001E-3</v>
      </c>
      <c r="R776">
        <v>1.6E-2</v>
      </c>
      <c r="S776">
        <f t="shared" si="12"/>
        <v>53.832000000000008</v>
      </c>
    </row>
    <row r="777" spans="15:19" x14ac:dyDescent="0.2">
      <c r="O777">
        <v>105.58</v>
      </c>
      <c r="P777">
        <v>30.678999999999998</v>
      </c>
      <c r="Q777">
        <v>1.3637E-3</v>
      </c>
      <c r="R777">
        <v>1.6E-2</v>
      </c>
      <c r="S777">
        <f t="shared" si="12"/>
        <v>54.548000000000002</v>
      </c>
    </row>
    <row r="778" spans="15:19" x14ac:dyDescent="0.2">
      <c r="O778">
        <v>108.33</v>
      </c>
      <c r="P778">
        <v>30.56</v>
      </c>
      <c r="Q778">
        <v>1.3813E-3</v>
      </c>
      <c r="R778">
        <v>1.6E-2</v>
      </c>
      <c r="S778">
        <f t="shared" si="12"/>
        <v>55.252000000000002</v>
      </c>
    </row>
    <row r="779" spans="15:19" x14ac:dyDescent="0.2">
      <c r="O779">
        <v>108.75</v>
      </c>
      <c r="P779">
        <v>30.542999999999999</v>
      </c>
      <c r="Q779">
        <v>1.3839E-3</v>
      </c>
      <c r="R779">
        <v>1.6E-2</v>
      </c>
      <c r="S779">
        <f t="shared" si="12"/>
        <v>55.356000000000002</v>
      </c>
    </row>
    <row r="780" spans="15:19" x14ac:dyDescent="0.2">
      <c r="O780">
        <v>109.17</v>
      </c>
      <c r="P780">
        <v>30.524999999999999</v>
      </c>
      <c r="Q780">
        <v>1.3864999999999999E-3</v>
      </c>
      <c r="R780">
        <v>1.6E-2</v>
      </c>
      <c r="S780">
        <f t="shared" si="12"/>
        <v>55.459999999999994</v>
      </c>
    </row>
    <row r="781" spans="15:19" x14ac:dyDescent="0.2">
      <c r="O781">
        <v>109.58</v>
      </c>
      <c r="P781">
        <v>30.507000000000001</v>
      </c>
      <c r="Q781">
        <v>1.3891999999999999E-3</v>
      </c>
      <c r="R781">
        <v>1.6E-2</v>
      </c>
      <c r="S781">
        <f t="shared" si="12"/>
        <v>55.567999999999998</v>
      </c>
    </row>
    <row r="783" spans="15:19" x14ac:dyDescent="0.2">
      <c r="O783">
        <v>0</v>
      </c>
      <c r="P783">
        <v>33.200000000000003</v>
      </c>
      <c r="Q783">
        <v>1E-4</v>
      </c>
      <c r="R783">
        <v>1.7000000000000001E-2</v>
      </c>
      <c r="S783">
        <f t="shared" si="12"/>
        <v>4</v>
      </c>
    </row>
    <row r="784" spans="15:19" x14ac:dyDescent="0.2">
      <c r="O784">
        <v>2.3424</v>
      </c>
      <c r="P784">
        <v>33.828000000000003</v>
      </c>
      <c r="Q784">
        <v>1.494E-4</v>
      </c>
      <c r="R784">
        <v>1.7000000000000001E-2</v>
      </c>
      <c r="S784">
        <f t="shared" si="12"/>
        <v>5.976</v>
      </c>
    </row>
    <row r="785" spans="15:19" x14ac:dyDescent="0.2">
      <c r="O785">
        <v>4.6847000000000003</v>
      </c>
      <c r="P785">
        <v>34.046999999999997</v>
      </c>
      <c r="Q785">
        <v>1.9714999999999999E-4</v>
      </c>
      <c r="R785">
        <v>1.7000000000000001E-2</v>
      </c>
      <c r="S785">
        <f t="shared" si="12"/>
        <v>7.886000000000001</v>
      </c>
    </row>
    <row r="786" spans="15:19" x14ac:dyDescent="0.2">
      <c r="O786">
        <v>7.0270999999999999</v>
      </c>
      <c r="P786">
        <v>34.107999999999997</v>
      </c>
      <c r="Q786">
        <v>2.433E-4</v>
      </c>
      <c r="R786">
        <v>1.7000000000000001E-2</v>
      </c>
      <c r="S786">
        <f t="shared" ref="S786:S849" si="13">Q786*40*1000</f>
        <v>9.7320000000000011</v>
      </c>
    </row>
    <row r="787" spans="15:19" x14ac:dyDescent="0.2">
      <c r="O787">
        <v>9.3695000000000004</v>
      </c>
      <c r="P787">
        <v>34.134</v>
      </c>
      <c r="Q787">
        <v>2.8792999999999999E-4</v>
      </c>
      <c r="R787">
        <v>1.7000000000000001E-2</v>
      </c>
      <c r="S787">
        <f t="shared" si="13"/>
        <v>11.517200000000001</v>
      </c>
    </row>
    <row r="788" spans="15:19" x14ac:dyDescent="0.2">
      <c r="O788">
        <v>12.119</v>
      </c>
      <c r="P788">
        <v>34.131999999999998</v>
      </c>
      <c r="Q788">
        <v>3.3848E-4</v>
      </c>
      <c r="R788">
        <v>1.7000000000000001E-2</v>
      </c>
      <c r="S788">
        <f t="shared" si="13"/>
        <v>13.539199999999999</v>
      </c>
    </row>
    <row r="789" spans="15:19" x14ac:dyDescent="0.2">
      <c r="O789">
        <v>14.869</v>
      </c>
      <c r="P789">
        <v>34.095999999999997</v>
      </c>
      <c r="Q789">
        <v>3.8709999999999998E-4</v>
      </c>
      <c r="R789">
        <v>1.7000000000000001E-2</v>
      </c>
      <c r="S789">
        <f t="shared" si="13"/>
        <v>15.484</v>
      </c>
    </row>
    <row r="790" spans="15:19" x14ac:dyDescent="0.2">
      <c r="O790">
        <v>17.619</v>
      </c>
      <c r="P790">
        <v>34.04</v>
      </c>
      <c r="Q790">
        <v>4.3388999999999998E-4</v>
      </c>
      <c r="R790">
        <v>1.7000000000000001E-2</v>
      </c>
      <c r="S790">
        <f t="shared" si="13"/>
        <v>17.355599999999999</v>
      </c>
    </row>
    <row r="791" spans="15:19" x14ac:dyDescent="0.2">
      <c r="O791">
        <v>20.369</v>
      </c>
      <c r="P791">
        <v>33.969000000000001</v>
      </c>
      <c r="Q791">
        <v>4.7891999999999998E-4</v>
      </c>
      <c r="R791">
        <v>1.7000000000000001E-2</v>
      </c>
      <c r="S791">
        <f t="shared" si="13"/>
        <v>19.156799999999997</v>
      </c>
    </row>
    <row r="792" spans="15:19" x14ac:dyDescent="0.2">
      <c r="O792">
        <v>23.119</v>
      </c>
      <c r="P792">
        <v>33.887999999999998</v>
      </c>
      <c r="Q792">
        <v>5.2227000000000003E-4</v>
      </c>
      <c r="R792">
        <v>1.7000000000000001E-2</v>
      </c>
      <c r="S792">
        <f t="shared" si="13"/>
        <v>20.890800000000002</v>
      </c>
    </row>
    <row r="793" spans="15:19" x14ac:dyDescent="0.2">
      <c r="O793">
        <v>25.869</v>
      </c>
      <c r="P793">
        <v>33.799999999999997</v>
      </c>
      <c r="Q793">
        <v>5.6402999999999998E-4</v>
      </c>
      <c r="R793">
        <v>1.7000000000000001E-2</v>
      </c>
      <c r="S793">
        <f t="shared" si="13"/>
        <v>22.561199999999999</v>
      </c>
    </row>
    <row r="794" spans="15:19" x14ac:dyDescent="0.2">
      <c r="O794">
        <v>28.619</v>
      </c>
      <c r="P794">
        <v>33.704999999999998</v>
      </c>
      <c r="Q794">
        <v>6.0426000000000002E-4</v>
      </c>
      <c r="R794">
        <v>1.7000000000000001E-2</v>
      </c>
      <c r="S794">
        <f t="shared" si="13"/>
        <v>24.170400000000001</v>
      </c>
    </row>
    <row r="795" spans="15:19" x14ac:dyDescent="0.2">
      <c r="O795">
        <v>31.369</v>
      </c>
      <c r="P795">
        <v>33.606000000000002</v>
      </c>
      <c r="Q795">
        <v>6.4304E-4</v>
      </c>
      <c r="R795">
        <v>1.7000000000000001E-2</v>
      </c>
      <c r="S795">
        <f t="shared" si="13"/>
        <v>25.721600000000002</v>
      </c>
    </row>
    <row r="796" spans="15:19" x14ac:dyDescent="0.2">
      <c r="O796">
        <v>34.119</v>
      </c>
      <c r="P796">
        <v>33.503</v>
      </c>
      <c r="Q796">
        <v>6.8042999999999999E-4</v>
      </c>
      <c r="R796">
        <v>1.7000000000000001E-2</v>
      </c>
      <c r="S796">
        <f t="shared" si="13"/>
        <v>27.217200000000002</v>
      </c>
    </row>
    <row r="797" spans="15:19" x14ac:dyDescent="0.2">
      <c r="O797">
        <v>36.869</v>
      </c>
      <c r="P797">
        <v>33.396999999999998</v>
      </c>
      <c r="Q797">
        <v>7.1650000000000001E-4</v>
      </c>
      <c r="R797">
        <v>1.7000000000000001E-2</v>
      </c>
      <c r="S797">
        <f t="shared" si="13"/>
        <v>28.66</v>
      </c>
    </row>
    <row r="798" spans="15:19" x14ac:dyDescent="0.2">
      <c r="O798">
        <v>39.619</v>
      </c>
      <c r="P798">
        <v>33.287999999999997</v>
      </c>
      <c r="Q798">
        <v>7.5129999999999999E-4</v>
      </c>
      <c r="R798">
        <v>1.7000000000000001E-2</v>
      </c>
      <c r="S798">
        <f t="shared" si="13"/>
        <v>30.052</v>
      </c>
    </row>
    <row r="799" spans="15:19" x14ac:dyDescent="0.2">
      <c r="O799">
        <v>42.369</v>
      </c>
      <c r="P799">
        <v>33.177999999999997</v>
      </c>
      <c r="Q799">
        <v>7.8489E-4</v>
      </c>
      <c r="R799">
        <v>1.7000000000000001E-2</v>
      </c>
      <c r="S799">
        <f t="shared" si="13"/>
        <v>31.395600000000002</v>
      </c>
    </row>
    <row r="800" spans="15:19" x14ac:dyDescent="0.2">
      <c r="O800">
        <v>45.119</v>
      </c>
      <c r="P800">
        <v>33.064999999999998</v>
      </c>
      <c r="Q800">
        <v>8.1733999999999995E-4</v>
      </c>
      <c r="R800">
        <v>1.7000000000000001E-2</v>
      </c>
      <c r="S800">
        <f t="shared" si="13"/>
        <v>32.693599999999996</v>
      </c>
    </row>
    <row r="801" spans="15:19" x14ac:dyDescent="0.2">
      <c r="O801">
        <v>47.869</v>
      </c>
      <c r="P801">
        <v>32.950000000000003</v>
      </c>
      <c r="Q801">
        <v>8.4867999999999999E-4</v>
      </c>
      <c r="R801">
        <v>1.7000000000000001E-2</v>
      </c>
      <c r="S801">
        <f t="shared" si="13"/>
        <v>33.947199999999995</v>
      </c>
    </row>
    <row r="802" spans="15:19" x14ac:dyDescent="0.2">
      <c r="O802">
        <v>50.619</v>
      </c>
      <c r="P802">
        <v>32.834000000000003</v>
      </c>
      <c r="Q802">
        <v>8.7898000000000002E-4</v>
      </c>
      <c r="R802">
        <v>1.7000000000000001E-2</v>
      </c>
      <c r="S802">
        <f t="shared" si="13"/>
        <v>35.159199999999998</v>
      </c>
    </row>
    <row r="803" spans="15:19" x14ac:dyDescent="0.2">
      <c r="O803">
        <v>53.369</v>
      </c>
      <c r="P803">
        <v>32.716999999999999</v>
      </c>
      <c r="Q803">
        <v>9.0826999999999998E-4</v>
      </c>
      <c r="R803">
        <v>1.7000000000000001E-2</v>
      </c>
      <c r="S803">
        <f t="shared" si="13"/>
        <v>36.330799999999996</v>
      </c>
    </row>
    <row r="804" spans="15:19" x14ac:dyDescent="0.2">
      <c r="O804">
        <v>56.119</v>
      </c>
      <c r="P804">
        <v>32.598999999999997</v>
      </c>
      <c r="Q804">
        <v>9.3661000000000005E-4</v>
      </c>
      <c r="R804">
        <v>1.7000000000000001E-2</v>
      </c>
      <c r="S804">
        <f t="shared" si="13"/>
        <v>37.464400000000005</v>
      </c>
    </row>
    <row r="805" spans="15:19" x14ac:dyDescent="0.2">
      <c r="O805">
        <v>58.869</v>
      </c>
      <c r="P805">
        <v>32.478999999999999</v>
      </c>
      <c r="Q805">
        <v>9.6403999999999999E-4</v>
      </c>
      <c r="R805">
        <v>1.7000000000000001E-2</v>
      </c>
      <c r="S805">
        <f t="shared" si="13"/>
        <v>38.561599999999999</v>
      </c>
    </row>
    <row r="806" spans="15:19" x14ac:dyDescent="0.2">
      <c r="O806">
        <v>61.619</v>
      </c>
      <c r="P806">
        <v>32.359000000000002</v>
      </c>
      <c r="Q806">
        <v>9.9058999999999996E-4</v>
      </c>
      <c r="R806">
        <v>1.7000000000000001E-2</v>
      </c>
      <c r="S806">
        <f t="shared" si="13"/>
        <v>39.623599999999996</v>
      </c>
    </row>
    <row r="807" spans="15:19" x14ac:dyDescent="0.2">
      <c r="O807">
        <v>64.369</v>
      </c>
      <c r="P807">
        <v>32.238</v>
      </c>
      <c r="Q807">
        <v>1.0162999999999999E-3</v>
      </c>
      <c r="R807">
        <v>1.7000000000000001E-2</v>
      </c>
      <c r="S807">
        <f t="shared" si="13"/>
        <v>40.651999999999994</v>
      </c>
    </row>
    <row r="808" spans="15:19" x14ac:dyDescent="0.2">
      <c r="O808">
        <v>67.119</v>
      </c>
      <c r="P808">
        <v>32.116</v>
      </c>
      <c r="Q808">
        <v>1.0413E-3</v>
      </c>
      <c r="R808">
        <v>1.7000000000000001E-2</v>
      </c>
      <c r="S808">
        <f t="shared" si="13"/>
        <v>41.652000000000001</v>
      </c>
    </row>
    <row r="809" spans="15:19" x14ac:dyDescent="0.2">
      <c r="O809">
        <v>69.869</v>
      </c>
      <c r="P809">
        <v>31.994</v>
      </c>
      <c r="Q809">
        <v>1.0654E-3</v>
      </c>
      <c r="R809">
        <v>1.7000000000000001E-2</v>
      </c>
      <c r="S809">
        <f t="shared" si="13"/>
        <v>42.616</v>
      </c>
    </row>
    <row r="810" spans="15:19" x14ac:dyDescent="0.2">
      <c r="O810">
        <v>72.619</v>
      </c>
      <c r="P810">
        <v>31.870999999999999</v>
      </c>
      <c r="Q810">
        <v>1.0889000000000001E-3</v>
      </c>
      <c r="R810">
        <v>1.7000000000000001E-2</v>
      </c>
      <c r="S810">
        <f t="shared" si="13"/>
        <v>43.556000000000004</v>
      </c>
    </row>
    <row r="811" spans="15:19" x14ac:dyDescent="0.2">
      <c r="O811">
        <v>75.369</v>
      </c>
      <c r="P811">
        <v>31.748000000000001</v>
      </c>
      <c r="Q811">
        <v>1.1117E-3</v>
      </c>
      <c r="R811">
        <v>1.7000000000000001E-2</v>
      </c>
      <c r="S811">
        <f t="shared" si="13"/>
        <v>44.468000000000004</v>
      </c>
    </row>
    <row r="812" spans="15:19" x14ac:dyDescent="0.2">
      <c r="O812">
        <v>78.119</v>
      </c>
      <c r="P812">
        <v>31.623999999999999</v>
      </c>
      <c r="Q812">
        <v>1.1337999999999999E-3</v>
      </c>
      <c r="R812">
        <v>1.7000000000000001E-2</v>
      </c>
      <c r="S812">
        <f t="shared" si="13"/>
        <v>45.351999999999997</v>
      </c>
    </row>
    <row r="813" spans="15:19" x14ac:dyDescent="0.2">
      <c r="O813">
        <v>80.869</v>
      </c>
      <c r="P813">
        <v>31.5</v>
      </c>
      <c r="Q813">
        <v>1.1552999999999999E-3</v>
      </c>
      <c r="R813">
        <v>1.7000000000000001E-2</v>
      </c>
      <c r="S813">
        <f t="shared" si="13"/>
        <v>46.211999999999996</v>
      </c>
    </row>
    <row r="814" spans="15:19" x14ac:dyDescent="0.2">
      <c r="O814">
        <v>83.619</v>
      </c>
      <c r="P814">
        <v>31.375</v>
      </c>
      <c r="Q814">
        <v>1.1761E-3</v>
      </c>
      <c r="R814">
        <v>1.7000000000000001E-2</v>
      </c>
      <c r="S814">
        <f t="shared" si="13"/>
        <v>47.044000000000004</v>
      </c>
    </row>
    <row r="815" spans="15:19" x14ac:dyDescent="0.2">
      <c r="O815">
        <v>86.369</v>
      </c>
      <c r="P815">
        <v>31.25</v>
      </c>
      <c r="Q815">
        <v>1.1965000000000001E-3</v>
      </c>
      <c r="R815">
        <v>1.7000000000000001E-2</v>
      </c>
      <c r="S815">
        <f t="shared" si="13"/>
        <v>47.86</v>
      </c>
    </row>
    <row r="816" spans="15:19" x14ac:dyDescent="0.2">
      <c r="O816">
        <v>89.119</v>
      </c>
      <c r="P816">
        <v>31.126000000000001</v>
      </c>
      <c r="Q816">
        <v>1.2162E-3</v>
      </c>
      <c r="R816">
        <v>1.7000000000000001E-2</v>
      </c>
      <c r="S816">
        <f t="shared" si="13"/>
        <v>48.647999999999996</v>
      </c>
    </row>
    <row r="817" spans="15:19" x14ac:dyDescent="0.2">
      <c r="O817">
        <v>91.869</v>
      </c>
      <c r="P817">
        <v>31</v>
      </c>
      <c r="Q817">
        <v>1.2355000000000001E-3</v>
      </c>
      <c r="R817">
        <v>1.7000000000000001E-2</v>
      </c>
      <c r="S817">
        <f t="shared" si="13"/>
        <v>49.420000000000009</v>
      </c>
    </row>
    <row r="818" spans="15:19" x14ac:dyDescent="0.2">
      <c r="O818">
        <v>94.619</v>
      </c>
      <c r="P818">
        <v>30.875</v>
      </c>
      <c r="Q818">
        <v>1.2542E-3</v>
      </c>
      <c r="R818">
        <v>1.7000000000000001E-2</v>
      </c>
      <c r="S818">
        <f t="shared" si="13"/>
        <v>50.168000000000006</v>
      </c>
    </row>
    <row r="819" spans="15:19" x14ac:dyDescent="0.2">
      <c r="O819">
        <v>97.369</v>
      </c>
      <c r="P819">
        <v>30.75</v>
      </c>
      <c r="Q819">
        <v>1.2725E-3</v>
      </c>
      <c r="R819">
        <v>1.7000000000000001E-2</v>
      </c>
      <c r="S819">
        <f t="shared" si="13"/>
        <v>50.9</v>
      </c>
    </row>
    <row r="820" spans="15:19" x14ac:dyDescent="0.2">
      <c r="O820">
        <v>100.12</v>
      </c>
      <c r="P820">
        <v>30.623999999999999</v>
      </c>
      <c r="Q820">
        <v>1.2903000000000001E-3</v>
      </c>
      <c r="R820">
        <v>1.7000000000000001E-2</v>
      </c>
      <c r="S820">
        <f t="shared" si="13"/>
        <v>51.612000000000002</v>
      </c>
    </row>
    <row r="821" spans="15:19" x14ac:dyDescent="0.2">
      <c r="O821">
        <v>102.87</v>
      </c>
      <c r="P821">
        <v>30.498999999999999</v>
      </c>
      <c r="Q821">
        <v>1.3077E-3</v>
      </c>
      <c r="R821">
        <v>1.7000000000000001E-2</v>
      </c>
      <c r="S821">
        <f t="shared" si="13"/>
        <v>52.308</v>
      </c>
    </row>
    <row r="822" spans="15:19" x14ac:dyDescent="0.2">
      <c r="O822">
        <v>105.62</v>
      </c>
      <c r="P822">
        <v>30.373999999999999</v>
      </c>
      <c r="Q822">
        <v>1.3247000000000001E-3</v>
      </c>
      <c r="R822">
        <v>1.7000000000000001E-2</v>
      </c>
      <c r="S822">
        <f t="shared" si="13"/>
        <v>52.988</v>
      </c>
    </row>
    <row r="823" spans="15:19" x14ac:dyDescent="0.2">
      <c r="O823">
        <v>108.37</v>
      </c>
      <c r="P823">
        <v>30.248000000000001</v>
      </c>
      <c r="Q823">
        <v>1.3412999999999999E-3</v>
      </c>
      <c r="R823">
        <v>1.7000000000000001E-2</v>
      </c>
      <c r="S823">
        <f t="shared" si="13"/>
        <v>53.652000000000001</v>
      </c>
    </row>
    <row r="824" spans="15:19" x14ac:dyDescent="0.2">
      <c r="O824">
        <v>108.78</v>
      </c>
      <c r="P824">
        <v>30.23</v>
      </c>
      <c r="Q824">
        <v>1.3437E-3</v>
      </c>
      <c r="R824">
        <v>1.7000000000000001E-2</v>
      </c>
      <c r="S824">
        <f t="shared" si="13"/>
        <v>53.747999999999998</v>
      </c>
    </row>
    <row r="825" spans="15:19" x14ac:dyDescent="0.2">
      <c r="O825">
        <v>109.18</v>
      </c>
      <c r="P825">
        <v>30.210999999999999</v>
      </c>
      <c r="Q825">
        <v>1.3461E-3</v>
      </c>
      <c r="R825">
        <v>1.7000000000000001E-2</v>
      </c>
      <c r="S825">
        <f t="shared" si="13"/>
        <v>53.844000000000001</v>
      </c>
    </row>
    <row r="826" spans="15:19" x14ac:dyDescent="0.2">
      <c r="O826">
        <v>109.59</v>
      </c>
      <c r="P826">
        <v>30.193000000000001</v>
      </c>
      <c r="Q826">
        <v>1.3485999999999999E-3</v>
      </c>
      <c r="R826">
        <v>1.7000000000000001E-2</v>
      </c>
      <c r="S826">
        <f t="shared" si="13"/>
        <v>53.943999999999996</v>
      </c>
    </row>
    <row r="828" spans="15:19" x14ac:dyDescent="0.2">
      <c r="O828">
        <v>0</v>
      </c>
      <c r="P828">
        <v>33.200000000000003</v>
      </c>
      <c r="Q828">
        <v>1E-4</v>
      </c>
      <c r="R828">
        <v>1.7999999999999999E-2</v>
      </c>
      <c r="S828">
        <f t="shared" si="13"/>
        <v>4</v>
      </c>
    </row>
    <row r="829" spans="15:19" x14ac:dyDescent="0.2">
      <c r="O829">
        <v>2.3513000000000002</v>
      </c>
      <c r="P829">
        <v>33.819000000000003</v>
      </c>
      <c r="Q829">
        <v>1.4935E-4</v>
      </c>
      <c r="R829">
        <v>1.7999999999999999E-2</v>
      </c>
      <c r="S829">
        <f t="shared" si="13"/>
        <v>5.9740000000000002</v>
      </c>
    </row>
    <row r="830" spans="15:19" x14ac:dyDescent="0.2">
      <c r="O830">
        <v>4.7024999999999997</v>
      </c>
      <c r="P830">
        <v>34.029000000000003</v>
      </c>
      <c r="Q830">
        <v>1.9694999999999999E-4</v>
      </c>
      <c r="R830">
        <v>1.7999999999999999E-2</v>
      </c>
      <c r="S830">
        <f t="shared" si="13"/>
        <v>7.8779999999999992</v>
      </c>
    </row>
    <row r="831" spans="15:19" x14ac:dyDescent="0.2">
      <c r="O831">
        <v>7.0537999999999998</v>
      </c>
      <c r="P831">
        <v>34.08</v>
      </c>
      <c r="Q831">
        <v>2.4285999999999999E-4</v>
      </c>
      <c r="R831">
        <v>1.7999999999999999E-2</v>
      </c>
      <c r="S831">
        <f t="shared" si="13"/>
        <v>9.7143999999999995</v>
      </c>
    </row>
    <row r="832" spans="15:19" x14ac:dyDescent="0.2">
      <c r="O832">
        <v>9.4050999999999991</v>
      </c>
      <c r="P832">
        <v>34.097999999999999</v>
      </c>
      <c r="Q832">
        <v>2.8717E-4</v>
      </c>
      <c r="R832">
        <v>1.7999999999999999E-2</v>
      </c>
      <c r="S832">
        <f t="shared" si="13"/>
        <v>11.486800000000001</v>
      </c>
    </row>
    <row r="833" spans="15:19" x14ac:dyDescent="0.2">
      <c r="O833">
        <v>12.154999999999999</v>
      </c>
      <c r="P833">
        <v>34.088000000000001</v>
      </c>
      <c r="Q833">
        <v>3.3705999999999997E-4</v>
      </c>
      <c r="R833">
        <v>1.7999999999999999E-2</v>
      </c>
      <c r="S833">
        <f t="shared" si="13"/>
        <v>13.482399999999998</v>
      </c>
    </row>
    <row r="834" spans="15:19" x14ac:dyDescent="0.2">
      <c r="O834">
        <v>14.904999999999999</v>
      </c>
      <c r="P834">
        <v>34.045000000000002</v>
      </c>
      <c r="Q834">
        <v>3.8494000000000001E-4</v>
      </c>
      <c r="R834">
        <v>1.7999999999999999E-2</v>
      </c>
      <c r="S834">
        <f t="shared" si="13"/>
        <v>15.397600000000001</v>
      </c>
    </row>
    <row r="835" spans="15:19" x14ac:dyDescent="0.2">
      <c r="O835">
        <v>17.655000000000001</v>
      </c>
      <c r="P835">
        <v>33.981000000000002</v>
      </c>
      <c r="Q835">
        <v>4.3092E-4</v>
      </c>
      <c r="R835">
        <v>1.7999999999999999E-2</v>
      </c>
      <c r="S835">
        <f t="shared" si="13"/>
        <v>17.236799999999999</v>
      </c>
    </row>
    <row r="836" spans="15:19" x14ac:dyDescent="0.2">
      <c r="O836">
        <v>20.405000000000001</v>
      </c>
      <c r="P836">
        <v>33.902000000000001</v>
      </c>
      <c r="Q836">
        <v>4.7508000000000001E-4</v>
      </c>
      <c r="R836">
        <v>1.7999999999999999E-2</v>
      </c>
      <c r="S836">
        <f t="shared" si="13"/>
        <v>19.0032</v>
      </c>
    </row>
    <row r="837" spans="15:19" x14ac:dyDescent="0.2">
      <c r="O837">
        <v>23.155000000000001</v>
      </c>
      <c r="P837">
        <v>33.814</v>
      </c>
      <c r="Q837">
        <v>5.1751E-4</v>
      </c>
      <c r="R837">
        <v>1.7999999999999999E-2</v>
      </c>
      <c r="S837">
        <f t="shared" si="13"/>
        <v>20.700400000000002</v>
      </c>
    </row>
    <row r="838" spans="15:19" x14ac:dyDescent="0.2">
      <c r="O838">
        <v>25.905000000000001</v>
      </c>
      <c r="P838">
        <v>33.718000000000004</v>
      </c>
      <c r="Q838">
        <v>5.5829999999999996E-4</v>
      </c>
      <c r="R838">
        <v>1.7999999999999999E-2</v>
      </c>
      <c r="S838">
        <f t="shared" si="13"/>
        <v>22.331999999999997</v>
      </c>
    </row>
    <row r="839" spans="15:19" x14ac:dyDescent="0.2">
      <c r="O839">
        <v>28.655000000000001</v>
      </c>
      <c r="P839">
        <v>33.615000000000002</v>
      </c>
      <c r="Q839">
        <v>5.9752000000000004E-4</v>
      </c>
      <c r="R839">
        <v>1.7999999999999999E-2</v>
      </c>
      <c r="S839">
        <f t="shared" si="13"/>
        <v>23.9008</v>
      </c>
    </row>
    <row r="840" spans="15:19" x14ac:dyDescent="0.2">
      <c r="O840">
        <v>31.405000000000001</v>
      </c>
      <c r="P840">
        <v>33.509</v>
      </c>
      <c r="Q840">
        <v>6.3524999999999996E-4</v>
      </c>
      <c r="R840">
        <v>1.7999999999999999E-2</v>
      </c>
      <c r="S840">
        <f t="shared" si="13"/>
        <v>25.41</v>
      </c>
    </row>
    <row r="841" spans="15:19" x14ac:dyDescent="0.2">
      <c r="O841">
        <v>34.155000000000001</v>
      </c>
      <c r="P841">
        <v>33.398000000000003</v>
      </c>
      <c r="Q841">
        <v>6.7157000000000002E-4</v>
      </c>
      <c r="R841">
        <v>1.7999999999999999E-2</v>
      </c>
      <c r="S841">
        <f t="shared" si="13"/>
        <v>26.8628</v>
      </c>
    </row>
    <row r="842" spans="15:19" x14ac:dyDescent="0.2">
      <c r="O842">
        <v>36.905000000000001</v>
      </c>
      <c r="P842">
        <v>33.283999999999999</v>
      </c>
      <c r="Q842">
        <v>7.0653999999999997E-4</v>
      </c>
      <c r="R842">
        <v>1.7999999999999999E-2</v>
      </c>
      <c r="S842">
        <f t="shared" si="13"/>
        <v>28.261599999999998</v>
      </c>
    </row>
    <row r="843" spans="15:19" x14ac:dyDescent="0.2">
      <c r="O843">
        <v>39.655000000000001</v>
      </c>
      <c r="P843">
        <v>33.167999999999999</v>
      </c>
      <c r="Q843">
        <v>7.4021999999999998E-4</v>
      </c>
      <c r="R843">
        <v>1.7999999999999999E-2</v>
      </c>
      <c r="S843">
        <f t="shared" si="13"/>
        <v>29.608799999999999</v>
      </c>
    </row>
    <row r="844" spans="15:19" x14ac:dyDescent="0.2">
      <c r="O844">
        <v>42.405000000000001</v>
      </c>
      <c r="P844">
        <v>33.048999999999999</v>
      </c>
      <c r="Q844">
        <v>7.7267999999999998E-4</v>
      </c>
      <c r="R844">
        <v>1.7999999999999999E-2</v>
      </c>
      <c r="S844">
        <f t="shared" si="13"/>
        <v>30.9072</v>
      </c>
    </row>
    <row r="845" spans="15:19" x14ac:dyDescent="0.2">
      <c r="O845">
        <v>45.155000000000001</v>
      </c>
      <c r="P845">
        <v>32.927999999999997</v>
      </c>
      <c r="Q845">
        <v>8.0398000000000004E-4</v>
      </c>
      <c r="R845">
        <v>1.7999999999999999E-2</v>
      </c>
      <c r="S845">
        <f t="shared" si="13"/>
        <v>32.159199999999998</v>
      </c>
    </row>
    <row r="846" spans="15:19" x14ac:dyDescent="0.2">
      <c r="O846">
        <v>47.905000000000001</v>
      </c>
      <c r="P846">
        <v>32.805999999999997</v>
      </c>
      <c r="Q846">
        <v>8.3416999999999996E-4</v>
      </c>
      <c r="R846">
        <v>1.7999999999999999E-2</v>
      </c>
      <c r="S846">
        <f t="shared" si="13"/>
        <v>33.366800000000005</v>
      </c>
    </row>
    <row r="847" spans="15:19" x14ac:dyDescent="0.2">
      <c r="O847">
        <v>50.655000000000001</v>
      </c>
      <c r="P847">
        <v>32.682000000000002</v>
      </c>
      <c r="Q847">
        <v>8.6331000000000005E-4</v>
      </c>
      <c r="R847">
        <v>1.7999999999999999E-2</v>
      </c>
      <c r="S847">
        <f t="shared" si="13"/>
        <v>34.532400000000003</v>
      </c>
    </row>
    <row r="848" spans="15:19" x14ac:dyDescent="0.2">
      <c r="O848">
        <v>53.405000000000001</v>
      </c>
      <c r="P848">
        <v>32.557000000000002</v>
      </c>
      <c r="Q848">
        <v>8.9143999999999996E-4</v>
      </c>
      <c r="R848">
        <v>1.7999999999999999E-2</v>
      </c>
      <c r="S848">
        <f t="shared" si="13"/>
        <v>35.657599999999995</v>
      </c>
    </row>
    <row r="849" spans="15:19" x14ac:dyDescent="0.2">
      <c r="O849">
        <v>56.155000000000001</v>
      </c>
      <c r="P849">
        <v>32.430999999999997</v>
      </c>
      <c r="Q849">
        <v>9.1861999999999998E-4</v>
      </c>
      <c r="R849">
        <v>1.7999999999999999E-2</v>
      </c>
      <c r="S849">
        <f t="shared" si="13"/>
        <v>36.744799999999998</v>
      </c>
    </row>
    <row r="850" spans="15:19" x14ac:dyDescent="0.2">
      <c r="O850">
        <v>58.905000000000001</v>
      </c>
      <c r="P850">
        <v>32.302999999999997</v>
      </c>
      <c r="Q850">
        <v>9.4488999999999999E-4</v>
      </c>
      <c r="R850">
        <v>1.7999999999999999E-2</v>
      </c>
      <c r="S850">
        <f t="shared" ref="S850:S913" si="14">Q850*40*1000</f>
        <v>37.7956</v>
      </c>
    </row>
    <row r="851" spans="15:19" x14ac:dyDescent="0.2">
      <c r="O851">
        <v>61.655000000000001</v>
      </c>
      <c r="P851">
        <v>32.174999999999997</v>
      </c>
      <c r="Q851">
        <v>9.703E-4</v>
      </c>
      <c r="R851">
        <v>1.7999999999999999E-2</v>
      </c>
      <c r="S851">
        <f t="shared" si="14"/>
        <v>38.811999999999998</v>
      </c>
    </row>
    <row r="852" spans="15:19" x14ac:dyDescent="0.2">
      <c r="O852">
        <v>64.405000000000001</v>
      </c>
      <c r="P852">
        <v>32.045999999999999</v>
      </c>
      <c r="Q852">
        <v>9.9489000000000001E-4</v>
      </c>
      <c r="R852">
        <v>1.7999999999999999E-2</v>
      </c>
      <c r="S852">
        <f t="shared" si="14"/>
        <v>39.7956</v>
      </c>
    </row>
    <row r="853" spans="15:19" x14ac:dyDescent="0.2">
      <c r="O853">
        <v>67.155000000000001</v>
      </c>
      <c r="P853">
        <v>31.917000000000002</v>
      </c>
      <c r="Q853">
        <v>1.0187E-3</v>
      </c>
      <c r="R853">
        <v>1.7999999999999999E-2</v>
      </c>
      <c r="S853">
        <f t="shared" si="14"/>
        <v>40.747999999999998</v>
      </c>
    </row>
    <row r="854" spans="15:19" x14ac:dyDescent="0.2">
      <c r="O854">
        <v>69.905000000000001</v>
      </c>
      <c r="P854">
        <v>31.786999999999999</v>
      </c>
      <c r="Q854">
        <v>1.0418000000000001E-3</v>
      </c>
      <c r="R854">
        <v>1.7999999999999999E-2</v>
      </c>
      <c r="S854">
        <f t="shared" si="14"/>
        <v>41.672000000000004</v>
      </c>
    </row>
    <row r="855" spans="15:19" x14ac:dyDescent="0.2">
      <c r="O855">
        <v>72.655000000000001</v>
      </c>
      <c r="P855">
        <v>31.655999999999999</v>
      </c>
      <c r="Q855">
        <v>1.0640999999999999E-3</v>
      </c>
      <c r="R855">
        <v>1.7999999999999999E-2</v>
      </c>
      <c r="S855">
        <f t="shared" si="14"/>
        <v>42.564</v>
      </c>
    </row>
    <row r="856" spans="15:19" x14ac:dyDescent="0.2">
      <c r="O856">
        <v>75.405000000000001</v>
      </c>
      <c r="P856">
        <v>31.524999999999999</v>
      </c>
      <c r="Q856">
        <v>1.0858E-3</v>
      </c>
      <c r="R856">
        <v>1.7999999999999999E-2</v>
      </c>
      <c r="S856">
        <f t="shared" si="14"/>
        <v>43.431999999999995</v>
      </c>
    </row>
    <row r="857" spans="15:19" x14ac:dyDescent="0.2">
      <c r="O857">
        <v>78.155000000000001</v>
      </c>
      <c r="P857">
        <v>31.393000000000001</v>
      </c>
      <c r="Q857">
        <v>1.1068E-3</v>
      </c>
      <c r="R857">
        <v>1.7999999999999999E-2</v>
      </c>
      <c r="S857">
        <f t="shared" si="14"/>
        <v>44.271999999999998</v>
      </c>
    </row>
    <row r="858" spans="15:19" x14ac:dyDescent="0.2">
      <c r="O858">
        <v>80.905000000000001</v>
      </c>
      <c r="P858">
        <v>31.260999999999999</v>
      </c>
      <c r="Q858">
        <v>1.1272000000000001E-3</v>
      </c>
      <c r="R858">
        <v>1.7999999999999999E-2</v>
      </c>
      <c r="S858">
        <f t="shared" si="14"/>
        <v>45.088000000000001</v>
      </c>
    </row>
    <row r="859" spans="15:19" x14ac:dyDescent="0.2">
      <c r="O859">
        <v>83.655000000000001</v>
      </c>
      <c r="P859">
        <v>31.129000000000001</v>
      </c>
      <c r="Q859">
        <v>1.1471000000000001E-3</v>
      </c>
      <c r="R859">
        <v>1.7999999999999999E-2</v>
      </c>
      <c r="S859">
        <f t="shared" si="14"/>
        <v>45.884</v>
      </c>
    </row>
    <row r="860" spans="15:19" x14ac:dyDescent="0.2">
      <c r="O860">
        <v>86.405000000000001</v>
      </c>
      <c r="P860">
        <v>30.997</v>
      </c>
      <c r="Q860">
        <v>1.1663999999999999E-3</v>
      </c>
      <c r="R860">
        <v>1.7999999999999999E-2</v>
      </c>
      <c r="S860">
        <f t="shared" si="14"/>
        <v>46.655999999999999</v>
      </c>
    </row>
    <row r="861" spans="15:19" x14ac:dyDescent="0.2">
      <c r="O861">
        <v>89.155000000000001</v>
      </c>
      <c r="P861">
        <v>30.864999999999998</v>
      </c>
      <c r="Q861">
        <v>1.1850999999999999E-3</v>
      </c>
      <c r="R861">
        <v>1.7999999999999999E-2</v>
      </c>
      <c r="S861">
        <f t="shared" si="14"/>
        <v>47.403999999999996</v>
      </c>
    </row>
    <row r="862" spans="15:19" x14ac:dyDescent="0.2">
      <c r="O862">
        <v>91.905000000000001</v>
      </c>
      <c r="P862">
        <v>30.731999999999999</v>
      </c>
      <c r="Q862">
        <v>1.2034000000000001E-3</v>
      </c>
      <c r="R862">
        <v>1.7999999999999999E-2</v>
      </c>
      <c r="S862">
        <f t="shared" si="14"/>
        <v>48.136000000000003</v>
      </c>
    </row>
    <row r="863" spans="15:19" x14ac:dyDescent="0.2">
      <c r="O863">
        <v>94.655000000000001</v>
      </c>
      <c r="P863">
        <v>30.6</v>
      </c>
      <c r="Q863">
        <v>1.2212E-3</v>
      </c>
      <c r="R863">
        <v>1.7999999999999999E-2</v>
      </c>
      <c r="S863">
        <f t="shared" si="14"/>
        <v>48.847999999999999</v>
      </c>
    </row>
    <row r="864" spans="15:19" x14ac:dyDescent="0.2">
      <c r="O864">
        <v>97.405000000000001</v>
      </c>
      <c r="P864">
        <v>30.466999999999999</v>
      </c>
      <c r="Q864">
        <v>1.2385E-3</v>
      </c>
      <c r="R864">
        <v>1.7999999999999999E-2</v>
      </c>
      <c r="S864">
        <f t="shared" si="14"/>
        <v>49.54</v>
      </c>
    </row>
    <row r="865" spans="15:19" x14ac:dyDescent="0.2">
      <c r="O865">
        <v>100.16</v>
      </c>
      <c r="P865">
        <v>30.334</v>
      </c>
      <c r="Q865">
        <v>1.2554E-3</v>
      </c>
      <c r="R865">
        <v>1.7999999999999999E-2</v>
      </c>
      <c r="S865">
        <f t="shared" si="14"/>
        <v>50.216000000000001</v>
      </c>
    </row>
    <row r="866" spans="15:19" x14ac:dyDescent="0.2">
      <c r="O866">
        <v>102.91</v>
      </c>
      <c r="P866">
        <v>30.202000000000002</v>
      </c>
      <c r="Q866">
        <v>1.2719000000000001E-3</v>
      </c>
      <c r="R866">
        <v>1.7999999999999999E-2</v>
      </c>
      <c r="S866">
        <f t="shared" si="14"/>
        <v>50.876000000000005</v>
      </c>
    </row>
    <row r="867" spans="15:19" x14ac:dyDescent="0.2">
      <c r="O867">
        <v>105.66</v>
      </c>
      <c r="P867">
        <v>30.068999999999999</v>
      </c>
      <c r="Q867">
        <v>1.2880000000000001E-3</v>
      </c>
      <c r="R867">
        <v>1.7999999999999999E-2</v>
      </c>
      <c r="S867">
        <f t="shared" si="14"/>
        <v>51.52</v>
      </c>
    </row>
    <row r="868" spans="15:19" x14ac:dyDescent="0.2">
      <c r="O868">
        <v>108.41</v>
      </c>
      <c r="P868">
        <v>29.937000000000001</v>
      </c>
      <c r="Q868">
        <v>1.3037000000000001E-3</v>
      </c>
      <c r="R868">
        <v>1.7999999999999999E-2</v>
      </c>
      <c r="S868">
        <f t="shared" si="14"/>
        <v>52.148000000000003</v>
      </c>
    </row>
    <row r="869" spans="15:19" x14ac:dyDescent="0.2">
      <c r="O869">
        <v>108.8</v>
      </c>
      <c r="P869">
        <v>29.917999999999999</v>
      </c>
      <c r="Q869">
        <v>1.3059E-3</v>
      </c>
      <c r="R869">
        <v>1.7999999999999999E-2</v>
      </c>
      <c r="S869">
        <f t="shared" si="14"/>
        <v>52.236000000000004</v>
      </c>
    </row>
    <row r="870" spans="15:19" x14ac:dyDescent="0.2">
      <c r="O870">
        <v>109.2</v>
      </c>
      <c r="P870">
        <v>29.899000000000001</v>
      </c>
      <c r="Q870">
        <v>1.3082E-3</v>
      </c>
      <c r="R870">
        <v>1.7999999999999999E-2</v>
      </c>
      <c r="S870">
        <f t="shared" si="14"/>
        <v>52.328000000000003</v>
      </c>
    </row>
    <row r="871" spans="15:19" x14ac:dyDescent="0.2">
      <c r="O871">
        <v>109.6</v>
      </c>
      <c r="P871">
        <v>29.879000000000001</v>
      </c>
      <c r="Q871">
        <v>1.3104E-3</v>
      </c>
      <c r="R871">
        <v>1.7999999999999999E-2</v>
      </c>
      <c r="S871">
        <f t="shared" si="14"/>
        <v>52.415999999999997</v>
      </c>
    </row>
    <row r="872" spans="15:19" x14ac:dyDescent="0.2">
      <c r="O872">
        <v>110</v>
      </c>
      <c r="P872">
        <v>29.86</v>
      </c>
      <c r="Q872">
        <v>1.3125999999999999E-3</v>
      </c>
      <c r="R872">
        <v>1.7999999999999999E-2</v>
      </c>
      <c r="S872">
        <f t="shared" si="14"/>
        <v>52.503999999999998</v>
      </c>
    </row>
    <row r="873" spans="15:19" x14ac:dyDescent="0.2">
      <c r="O873">
        <v>0</v>
      </c>
      <c r="P873">
        <v>33.200000000000003</v>
      </c>
      <c r="Q873">
        <v>1E-4</v>
      </c>
      <c r="R873">
        <v>1.9E-2</v>
      </c>
      <c r="S873">
        <f t="shared" si="14"/>
        <v>4</v>
      </c>
    </row>
    <row r="874" spans="15:19" x14ac:dyDescent="0.2">
      <c r="O874">
        <v>2.3601999999999999</v>
      </c>
      <c r="P874">
        <v>33.808999999999997</v>
      </c>
      <c r="Q874">
        <v>1.493E-4</v>
      </c>
      <c r="R874">
        <v>1.9E-2</v>
      </c>
      <c r="S874">
        <f t="shared" si="14"/>
        <v>5.9719999999999995</v>
      </c>
    </row>
    <row r="875" spans="15:19" x14ac:dyDescent="0.2">
      <c r="O875">
        <v>4.7205000000000004</v>
      </c>
      <c r="P875">
        <v>34.011000000000003</v>
      </c>
      <c r="Q875">
        <v>1.9675000000000001E-4</v>
      </c>
      <c r="R875">
        <v>1.9E-2</v>
      </c>
      <c r="S875">
        <f t="shared" si="14"/>
        <v>7.87</v>
      </c>
    </row>
    <row r="876" spans="15:19" x14ac:dyDescent="0.2">
      <c r="O876">
        <v>7.0807000000000002</v>
      </c>
      <c r="P876">
        <v>34.052999999999997</v>
      </c>
      <c r="Q876">
        <v>2.4242E-4</v>
      </c>
      <c r="R876">
        <v>1.9E-2</v>
      </c>
      <c r="S876">
        <f t="shared" si="14"/>
        <v>9.6967999999999996</v>
      </c>
    </row>
    <row r="877" spans="15:19" x14ac:dyDescent="0.2">
      <c r="O877">
        <v>9.4408999999999992</v>
      </c>
      <c r="P877">
        <v>34.061999999999998</v>
      </c>
      <c r="Q877">
        <v>2.8641000000000002E-4</v>
      </c>
      <c r="R877">
        <v>1.9E-2</v>
      </c>
      <c r="S877">
        <f t="shared" si="14"/>
        <v>11.4564</v>
      </c>
    </row>
    <row r="878" spans="15:19" x14ac:dyDescent="0.2">
      <c r="O878">
        <v>12.191000000000001</v>
      </c>
      <c r="P878">
        <v>34.043999999999997</v>
      </c>
      <c r="Q878">
        <v>3.3564000000000001E-4</v>
      </c>
      <c r="R878">
        <v>1.9E-2</v>
      </c>
      <c r="S878">
        <f t="shared" si="14"/>
        <v>13.425599999999999</v>
      </c>
    </row>
    <row r="879" spans="15:19" x14ac:dyDescent="0.2">
      <c r="O879">
        <v>14.941000000000001</v>
      </c>
      <c r="P879">
        <v>33.993000000000002</v>
      </c>
      <c r="Q879">
        <v>3.8279999999999998E-4</v>
      </c>
      <c r="R879">
        <v>1.9E-2</v>
      </c>
      <c r="S879">
        <f t="shared" si="14"/>
        <v>15.311999999999999</v>
      </c>
    </row>
    <row r="880" spans="15:19" x14ac:dyDescent="0.2">
      <c r="O880">
        <v>17.690999999999999</v>
      </c>
      <c r="P880">
        <v>33.920999999999999</v>
      </c>
      <c r="Q880">
        <v>4.2798000000000001E-4</v>
      </c>
      <c r="R880">
        <v>1.9E-2</v>
      </c>
      <c r="S880">
        <f t="shared" si="14"/>
        <v>17.119199999999999</v>
      </c>
    </row>
    <row r="881" spans="15:19" x14ac:dyDescent="0.2">
      <c r="O881">
        <v>20.440999999999999</v>
      </c>
      <c r="P881">
        <v>33.835000000000001</v>
      </c>
      <c r="Q881">
        <v>4.7129000000000002E-4</v>
      </c>
      <c r="R881">
        <v>1.9E-2</v>
      </c>
      <c r="S881">
        <f t="shared" si="14"/>
        <v>18.851600000000001</v>
      </c>
    </row>
    <row r="882" spans="15:19" x14ac:dyDescent="0.2">
      <c r="O882">
        <v>23.190999999999999</v>
      </c>
      <c r="P882">
        <v>33.738999999999997</v>
      </c>
      <c r="Q882">
        <v>5.1281999999999999E-4</v>
      </c>
      <c r="R882">
        <v>1.9E-2</v>
      </c>
      <c r="S882">
        <f t="shared" si="14"/>
        <v>20.512799999999999</v>
      </c>
    </row>
    <row r="883" spans="15:19" x14ac:dyDescent="0.2">
      <c r="O883">
        <v>25.940999999999999</v>
      </c>
      <c r="P883">
        <v>33.634999999999998</v>
      </c>
      <c r="Q883">
        <v>5.5265999999999996E-4</v>
      </c>
      <c r="R883">
        <v>1.9E-2</v>
      </c>
      <c r="S883">
        <f t="shared" si="14"/>
        <v>22.106399999999997</v>
      </c>
    </row>
    <row r="884" spans="15:19" x14ac:dyDescent="0.2">
      <c r="O884">
        <v>28.690999999999999</v>
      </c>
      <c r="P884">
        <v>33.524999999999999</v>
      </c>
      <c r="Q884">
        <v>5.909E-4</v>
      </c>
      <c r="R884">
        <v>1.9E-2</v>
      </c>
      <c r="S884">
        <f t="shared" si="14"/>
        <v>23.635999999999999</v>
      </c>
    </row>
    <row r="885" spans="15:19" x14ac:dyDescent="0.2">
      <c r="O885">
        <v>31.440999999999999</v>
      </c>
      <c r="P885">
        <v>33.409999999999997</v>
      </c>
      <c r="Q885">
        <v>6.2761999999999996E-4</v>
      </c>
      <c r="R885">
        <v>1.9E-2</v>
      </c>
      <c r="S885">
        <f t="shared" si="14"/>
        <v>25.104799999999997</v>
      </c>
    </row>
    <row r="886" spans="15:19" x14ac:dyDescent="0.2">
      <c r="O886">
        <v>34.191000000000003</v>
      </c>
      <c r="P886">
        <v>33.292000000000002</v>
      </c>
      <c r="Q886">
        <v>6.6290000000000001E-4</v>
      </c>
      <c r="R886">
        <v>1.9E-2</v>
      </c>
      <c r="S886">
        <f t="shared" si="14"/>
        <v>26.516000000000002</v>
      </c>
    </row>
    <row r="887" spans="15:19" x14ac:dyDescent="0.2">
      <c r="O887">
        <v>36.941000000000003</v>
      </c>
      <c r="P887">
        <v>33.17</v>
      </c>
      <c r="Q887">
        <v>6.9680999999999996E-4</v>
      </c>
      <c r="R887">
        <v>1.9E-2</v>
      </c>
      <c r="S887">
        <f t="shared" si="14"/>
        <v>27.872399999999999</v>
      </c>
    </row>
    <row r="888" spans="15:19" x14ac:dyDescent="0.2">
      <c r="O888">
        <v>39.691000000000003</v>
      </c>
      <c r="P888">
        <v>33.045999999999999</v>
      </c>
      <c r="Q888">
        <v>7.2942000000000005E-4</v>
      </c>
      <c r="R888">
        <v>1.9E-2</v>
      </c>
      <c r="S888">
        <f t="shared" si="14"/>
        <v>29.176800000000004</v>
      </c>
    </row>
    <row r="889" spans="15:19" x14ac:dyDescent="0.2">
      <c r="O889">
        <v>42.441000000000003</v>
      </c>
      <c r="P889">
        <v>32.918999999999997</v>
      </c>
      <c r="Q889">
        <v>7.6079000000000001E-4</v>
      </c>
      <c r="R889">
        <v>1.9E-2</v>
      </c>
      <c r="S889">
        <f t="shared" si="14"/>
        <v>30.4316</v>
      </c>
    </row>
    <row r="890" spans="15:19" x14ac:dyDescent="0.2">
      <c r="O890">
        <v>45.191000000000003</v>
      </c>
      <c r="P890">
        <v>32.790999999999997</v>
      </c>
      <c r="Q890">
        <v>7.9100000000000004E-4</v>
      </c>
      <c r="R890">
        <v>1.9E-2</v>
      </c>
      <c r="S890">
        <f t="shared" si="14"/>
        <v>31.64</v>
      </c>
    </row>
    <row r="891" spans="15:19" x14ac:dyDescent="0.2">
      <c r="O891">
        <v>47.941000000000003</v>
      </c>
      <c r="P891">
        <v>32.661000000000001</v>
      </c>
      <c r="Q891">
        <v>8.2008999999999999E-4</v>
      </c>
      <c r="R891">
        <v>1.9E-2</v>
      </c>
      <c r="S891">
        <f t="shared" si="14"/>
        <v>32.803600000000003</v>
      </c>
    </row>
    <row r="892" spans="15:19" x14ac:dyDescent="0.2">
      <c r="O892">
        <v>50.691000000000003</v>
      </c>
      <c r="P892">
        <v>32.529000000000003</v>
      </c>
      <c r="Q892">
        <v>8.4813E-4</v>
      </c>
      <c r="R892">
        <v>1.9E-2</v>
      </c>
      <c r="S892">
        <f t="shared" si="14"/>
        <v>33.925200000000004</v>
      </c>
    </row>
    <row r="893" spans="15:19" x14ac:dyDescent="0.2">
      <c r="O893">
        <v>53.441000000000003</v>
      </c>
      <c r="P893">
        <v>32.396000000000001</v>
      </c>
      <c r="Q893">
        <v>8.7516999999999998E-4</v>
      </c>
      <c r="R893">
        <v>1.9E-2</v>
      </c>
      <c r="S893">
        <f t="shared" si="14"/>
        <v>35.006799999999998</v>
      </c>
    </row>
    <row r="894" spans="15:19" x14ac:dyDescent="0.2">
      <c r="O894">
        <v>56.191000000000003</v>
      </c>
      <c r="P894">
        <v>32.262</v>
      </c>
      <c r="Q894">
        <v>9.0125999999999997E-4</v>
      </c>
      <c r="R894">
        <v>1.9E-2</v>
      </c>
      <c r="S894">
        <f t="shared" si="14"/>
        <v>36.050399999999996</v>
      </c>
    </row>
    <row r="895" spans="15:19" x14ac:dyDescent="0.2">
      <c r="O895">
        <v>58.941000000000003</v>
      </c>
      <c r="P895">
        <v>32.127000000000002</v>
      </c>
      <c r="Q895">
        <v>9.2644999999999999E-4</v>
      </c>
      <c r="R895">
        <v>1.9E-2</v>
      </c>
      <c r="S895">
        <f t="shared" si="14"/>
        <v>37.058</v>
      </c>
    </row>
    <row r="896" spans="15:19" x14ac:dyDescent="0.2">
      <c r="O896">
        <v>61.691000000000003</v>
      </c>
      <c r="P896">
        <v>31.991</v>
      </c>
      <c r="Q896">
        <v>9.5078000000000003E-4</v>
      </c>
      <c r="R896">
        <v>1.9E-2</v>
      </c>
      <c r="S896">
        <f t="shared" si="14"/>
        <v>38.031199999999998</v>
      </c>
    </row>
    <row r="897" spans="15:19" x14ac:dyDescent="0.2">
      <c r="O897">
        <v>64.441000000000003</v>
      </c>
      <c r="P897">
        <v>31.853999999999999</v>
      </c>
      <c r="Q897">
        <v>9.7429999999999999E-4</v>
      </c>
      <c r="R897">
        <v>1.9E-2</v>
      </c>
      <c r="S897">
        <f t="shared" si="14"/>
        <v>38.972000000000001</v>
      </c>
    </row>
    <row r="898" spans="15:19" x14ac:dyDescent="0.2">
      <c r="O898">
        <v>67.191000000000003</v>
      </c>
      <c r="P898">
        <v>31.716999999999999</v>
      </c>
      <c r="Q898">
        <v>9.9704999999999998E-4</v>
      </c>
      <c r="R898">
        <v>1.9E-2</v>
      </c>
      <c r="S898">
        <f t="shared" si="14"/>
        <v>39.881999999999998</v>
      </c>
    </row>
    <row r="899" spans="15:19" x14ac:dyDescent="0.2">
      <c r="O899">
        <v>69.941000000000003</v>
      </c>
      <c r="P899">
        <v>31.579000000000001</v>
      </c>
      <c r="Q899">
        <v>1.0191E-3</v>
      </c>
      <c r="R899">
        <v>1.9E-2</v>
      </c>
      <c r="S899">
        <f t="shared" si="14"/>
        <v>40.764000000000003</v>
      </c>
    </row>
    <row r="900" spans="15:19" x14ac:dyDescent="0.2">
      <c r="O900">
        <v>72.691000000000003</v>
      </c>
      <c r="P900">
        <v>31.44</v>
      </c>
      <c r="Q900">
        <v>1.0403999999999999E-3</v>
      </c>
      <c r="R900">
        <v>1.9E-2</v>
      </c>
      <c r="S900">
        <f t="shared" si="14"/>
        <v>41.616</v>
      </c>
    </row>
    <row r="901" spans="15:19" x14ac:dyDescent="0.2">
      <c r="O901">
        <v>75.441000000000003</v>
      </c>
      <c r="P901">
        <v>31.300999999999998</v>
      </c>
      <c r="Q901">
        <v>1.0610999999999999E-3</v>
      </c>
      <c r="R901">
        <v>1.9E-2</v>
      </c>
      <c r="S901">
        <f t="shared" si="14"/>
        <v>42.443999999999996</v>
      </c>
    </row>
    <row r="902" spans="15:19" x14ac:dyDescent="0.2">
      <c r="O902">
        <v>78.191000000000003</v>
      </c>
      <c r="P902">
        <v>31.161999999999999</v>
      </c>
      <c r="Q902">
        <v>1.0811E-3</v>
      </c>
      <c r="R902">
        <v>1.9E-2</v>
      </c>
      <c r="S902">
        <f t="shared" si="14"/>
        <v>43.244</v>
      </c>
    </row>
    <row r="903" spans="15:19" x14ac:dyDescent="0.2">
      <c r="O903">
        <v>80.941000000000003</v>
      </c>
      <c r="P903">
        <v>31.023</v>
      </c>
      <c r="Q903">
        <v>1.1004999999999999E-3</v>
      </c>
      <c r="R903">
        <v>1.9E-2</v>
      </c>
      <c r="S903">
        <f t="shared" si="14"/>
        <v>44.019999999999996</v>
      </c>
    </row>
    <row r="904" spans="15:19" x14ac:dyDescent="0.2">
      <c r="O904">
        <v>83.691000000000003</v>
      </c>
      <c r="P904">
        <v>30.882999999999999</v>
      </c>
      <c r="Q904">
        <v>1.1194E-3</v>
      </c>
      <c r="R904">
        <v>1.9E-2</v>
      </c>
      <c r="S904">
        <f t="shared" si="14"/>
        <v>44.775999999999996</v>
      </c>
    </row>
    <row r="905" spans="15:19" x14ac:dyDescent="0.2">
      <c r="O905">
        <v>86.441000000000003</v>
      </c>
      <c r="P905">
        <v>30.744</v>
      </c>
      <c r="Q905">
        <v>1.1378E-3</v>
      </c>
      <c r="R905">
        <v>1.9E-2</v>
      </c>
      <c r="S905">
        <f t="shared" si="14"/>
        <v>45.512</v>
      </c>
    </row>
    <row r="906" spans="15:19" x14ac:dyDescent="0.2">
      <c r="O906">
        <v>89.191000000000003</v>
      </c>
      <c r="P906">
        <v>30.603999999999999</v>
      </c>
      <c r="Q906">
        <v>1.1555999999999999E-3</v>
      </c>
      <c r="R906">
        <v>1.9E-2</v>
      </c>
      <c r="S906">
        <f t="shared" si="14"/>
        <v>46.223999999999997</v>
      </c>
    </row>
    <row r="907" spans="15:19" x14ac:dyDescent="0.2">
      <c r="O907">
        <v>91.941000000000003</v>
      </c>
      <c r="P907">
        <v>30.463999999999999</v>
      </c>
      <c r="Q907">
        <v>1.173E-3</v>
      </c>
      <c r="R907">
        <v>1.9E-2</v>
      </c>
      <c r="S907">
        <f t="shared" si="14"/>
        <v>46.92</v>
      </c>
    </row>
    <row r="908" spans="15:19" x14ac:dyDescent="0.2">
      <c r="O908">
        <v>94.691000000000003</v>
      </c>
      <c r="P908">
        <v>30.324000000000002</v>
      </c>
      <c r="Q908">
        <v>1.1899E-3</v>
      </c>
      <c r="R908">
        <v>1.9E-2</v>
      </c>
      <c r="S908">
        <f t="shared" si="14"/>
        <v>47.595999999999997</v>
      </c>
    </row>
    <row r="909" spans="15:19" x14ac:dyDescent="0.2">
      <c r="O909">
        <v>97.441000000000003</v>
      </c>
      <c r="P909">
        <v>30.184000000000001</v>
      </c>
      <c r="Q909">
        <v>1.2063E-3</v>
      </c>
      <c r="R909">
        <v>1.9E-2</v>
      </c>
      <c r="S909">
        <f t="shared" si="14"/>
        <v>48.252000000000002</v>
      </c>
    </row>
    <row r="910" spans="15:19" x14ac:dyDescent="0.2">
      <c r="O910">
        <v>100.19</v>
      </c>
      <c r="P910">
        <v>30.045000000000002</v>
      </c>
      <c r="Q910">
        <v>1.2224E-3</v>
      </c>
      <c r="R910">
        <v>1.9E-2</v>
      </c>
      <c r="S910">
        <f t="shared" si="14"/>
        <v>48.896000000000001</v>
      </c>
    </row>
    <row r="911" spans="15:19" x14ac:dyDescent="0.2">
      <c r="O911">
        <v>102.94</v>
      </c>
      <c r="P911">
        <v>29.905000000000001</v>
      </c>
      <c r="Q911">
        <v>1.2381E-3</v>
      </c>
      <c r="R911">
        <v>1.9E-2</v>
      </c>
      <c r="S911">
        <f t="shared" si="14"/>
        <v>49.524000000000001</v>
      </c>
    </row>
    <row r="912" spans="15:19" x14ac:dyDescent="0.2">
      <c r="O912">
        <v>105.69</v>
      </c>
      <c r="P912">
        <v>29.765999999999998</v>
      </c>
      <c r="Q912">
        <v>1.2532999999999999E-3</v>
      </c>
      <c r="R912">
        <v>1.9E-2</v>
      </c>
      <c r="S912">
        <f t="shared" si="14"/>
        <v>50.131999999999998</v>
      </c>
    </row>
    <row r="913" spans="15:19" x14ac:dyDescent="0.2">
      <c r="O913">
        <v>108.44</v>
      </c>
      <c r="P913">
        <v>29.626999999999999</v>
      </c>
      <c r="Q913">
        <v>1.2683E-3</v>
      </c>
      <c r="R913">
        <v>1.9E-2</v>
      </c>
      <c r="S913">
        <f t="shared" si="14"/>
        <v>50.731999999999999</v>
      </c>
    </row>
    <row r="914" spans="15:19" x14ac:dyDescent="0.2">
      <c r="O914">
        <v>108.83</v>
      </c>
      <c r="P914">
        <v>29.606999999999999</v>
      </c>
      <c r="Q914">
        <v>1.2704000000000001E-3</v>
      </c>
      <c r="R914">
        <v>1.9E-2</v>
      </c>
      <c r="S914">
        <f t="shared" ref="S914:S977" si="15">Q914*40*1000</f>
        <v>50.816000000000003</v>
      </c>
    </row>
    <row r="915" spans="15:19" x14ac:dyDescent="0.2">
      <c r="O915">
        <v>109.22</v>
      </c>
      <c r="P915">
        <v>29.588000000000001</v>
      </c>
      <c r="Q915">
        <v>1.2725E-3</v>
      </c>
      <c r="R915">
        <v>1.9E-2</v>
      </c>
      <c r="S915">
        <f t="shared" si="15"/>
        <v>50.9</v>
      </c>
    </row>
    <row r="916" spans="15:19" x14ac:dyDescent="0.2">
      <c r="O916">
        <v>109.61</v>
      </c>
      <c r="P916">
        <v>29.568000000000001</v>
      </c>
      <c r="Q916">
        <v>1.2745E-3</v>
      </c>
      <c r="R916">
        <v>1.9E-2</v>
      </c>
      <c r="S916">
        <f t="shared" si="15"/>
        <v>50.98</v>
      </c>
    </row>
    <row r="917" spans="15:19" x14ac:dyDescent="0.2">
      <c r="O917">
        <v>110</v>
      </c>
      <c r="P917">
        <v>29.547999999999998</v>
      </c>
      <c r="Q917">
        <v>1.2765999999999999E-3</v>
      </c>
      <c r="R917">
        <v>1.9E-2</v>
      </c>
      <c r="S917">
        <f t="shared" si="15"/>
        <v>51.064</v>
      </c>
    </row>
    <row r="918" spans="15:19" x14ac:dyDescent="0.2">
      <c r="O918">
        <v>0</v>
      </c>
      <c r="P918">
        <v>33.200000000000003</v>
      </c>
      <c r="Q918">
        <v>1E-4</v>
      </c>
      <c r="R918">
        <v>0.02</v>
      </c>
      <c r="S918">
        <f t="shared" si="15"/>
        <v>4</v>
      </c>
    </row>
    <row r="919" spans="15:19" x14ac:dyDescent="0.2">
      <c r="O919">
        <v>2.3693</v>
      </c>
      <c r="P919">
        <v>33.799999999999997</v>
      </c>
      <c r="Q919">
        <v>1.4925E-4</v>
      </c>
      <c r="R919">
        <v>0.02</v>
      </c>
      <c r="S919">
        <f t="shared" si="15"/>
        <v>5.97</v>
      </c>
    </row>
    <row r="920" spans="15:19" x14ac:dyDescent="0.2">
      <c r="O920">
        <v>4.7385000000000002</v>
      </c>
      <c r="P920">
        <v>33.991999999999997</v>
      </c>
      <c r="Q920">
        <v>1.9655000000000001E-4</v>
      </c>
      <c r="R920">
        <v>0.02</v>
      </c>
      <c r="S920">
        <f t="shared" si="15"/>
        <v>7.862000000000001</v>
      </c>
    </row>
    <row r="921" spans="15:19" x14ac:dyDescent="0.2">
      <c r="O921">
        <v>7.1078000000000001</v>
      </c>
      <c r="P921">
        <v>34.024999999999999</v>
      </c>
      <c r="Q921">
        <v>2.4198000000000001E-4</v>
      </c>
      <c r="R921">
        <v>0.02</v>
      </c>
      <c r="S921">
        <f t="shared" si="15"/>
        <v>9.6791999999999998</v>
      </c>
    </row>
    <row r="922" spans="15:19" x14ac:dyDescent="0.2">
      <c r="O922">
        <v>9.4771000000000001</v>
      </c>
      <c r="P922">
        <v>34.024999999999999</v>
      </c>
      <c r="Q922">
        <v>2.8563999999999998E-4</v>
      </c>
      <c r="R922">
        <v>0.02</v>
      </c>
      <c r="S922">
        <f t="shared" si="15"/>
        <v>11.425599999999999</v>
      </c>
    </row>
    <row r="923" spans="15:19" x14ac:dyDescent="0.2">
      <c r="O923">
        <v>12.227</v>
      </c>
      <c r="P923">
        <v>34</v>
      </c>
      <c r="Q923">
        <v>3.3422999999999998E-4</v>
      </c>
      <c r="R923">
        <v>0.02</v>
      </c>
      <c r="S923">
        <f t="shared" si="15"/>
        <v>13.369199999999999</v>
      </c>
    </row>
    <row r="924" spans="15:19" x14ac:dyDescent="0.2">
      <c r="O924">
        <v>14.977</v>
      </c>
      <c r="P924">
        <v>33.941000000000003</v>
      </c>
      <c r="Q924">
        <v>3.8067E-4</v>
      </c>
      <c r="R924">
        <v>0.02</v>
      </c>
      <c r="S924">
        <f t="shared" si="15"/>
        <v>15.226800000000001</v>
      </c>
    </row>
    <row r="925" spans="15:19" x14ac:dyDescent="0.2">
      <c r="O925">
        <v>17.727</v>
      </c>
      <c r="P925">
        <v>33.860999999999997</v>
      </c>
      <c r="Q925">
        <v>4.2506999999999999E-4</v>
      </c>
      <c r="R925">
        <v>0.02</v>
      </c>
      <c r="S925">
        <f t="shared" si="15"/>
        <v>17.002799999999997</v>
      </c>
    </row>
    <row r="926" spans="15:19" x14ac:dyDescent="0.2">
      <c r="O926">
        <v>20.477</v>
      </c>
      <c r="P926">
        <v>33.767000000000003</v>
      </c>
      <c r="Q926">
        <v>4.6755000000000001E-4</v>
      </c>
      <c r="R926">
        <v>0.02</v>
      </c>
      <c r="S926">
        <f t="shared" si="15"/>
        <v>18.701999999999998</v>
      </c>
    </row>
    <row r="927" spans="15:19" x14ac:dyDescent="0.2">
      <c r="O927">
        <v>23.227</v>
      </c>
      <c r="P927">
        <v>33.664000000000001</v>
      </c>
      <c r="Q927">
        <v>5.0819999999999999E-4</v>
      </c>
      <c r="R927">
        <v>0.02</v>
      </c>
      <c r="S927">
        <f t="shared" si="15"/>
        <v>20.327999999999999</v>
      </c>
    </row>
    <row r="928" spans="15:19" x14ac:dyDescent="0.2">
      <c r="O928">
        <v>25.977</v>
      </c>
      <c r="P928">
        <v>33.552</v>
      </c>
      <c r="Q928">
        <v>5.4712000000000001E-4</v>
      </c>
      <c r="R928">
        <v>0.02</v>
      </c>
      <c r="S928">
        <f t="shared" si="15"/>
        <v>21.884799999999998</v>
      </c>
    </row>
    <row r="929" spans="15:19" x14ac:dyDescent="0.2">
      <c r="O929">
        <v>28.727</v>
      </c>
      <c r="P929">
        <v>33.433999999999997</v>
      </c>
      <c r="Q929">
        <v>5.8441000000000005E-4</v>
      </c>
      <c r="R929">
        <v>0.02</v>
      </c>
      <c r="S929">
        <f t="shared" si="15"/>
        <v>23.3764</v>
      </c>
    </row>
    <row r="930" spans="15:19" x14ac:dyDescent="0.2">
      <c r="O930">
        <v>31.477</v>
      </c>
      <c r="P930">
        <v>33.311999999999998</v>
      </c>
      <c r="Q930">
        <v>6.2014999999999998E-4</v>
      </c>
      <c r="R930">
        <v>0.02</v>
      </c>
      <c r="S930">
        <f t="shared" si="15"/>
        <v>24.805999999999997</v>
      </c>
    </row>
    <row r="931" spans="15:19" x14ac:dyDescent="0.2">
      <c r="O931">
        <v>34.226999999999997</v>
      </c>
      <c r="P931">
        <v>33.185000000000002</v>
      </c>
      <c r="Q931">
        <v>6.5441999999999996E-4</v>
      </c>
      <c r="R931">
        <v>0.02</v>
      </c>
      <c r="S931">
        <f t="shared" si="15"/>
        <v>26.1768</v>
      </c>
    </row>
    <row r="932" spans="15:19" x14ac:dyDescent="0.2">
      <c r="O932">
        <v>36.976999999999997</v>
      </c>
      <c r="P932">
        <v>33.055999999999997</v>
      </c>
      <c r="Q932">
        <v>6.8731E-4</v>
      </c>
      <c r="R932">
        <v>0.02</v>
      </c>
      <c r="S932">
        <f t="shared" si="15"/>
        <v>27.4924</v>
      </c>
    </row>
    <row r="933" spans="15:19" x14ac:dyDescent="0.2">
      <c r="O933">
        <v>39.726999999999997</v>
      </c>
      <c r="P933">
        <v>32.923999999999999</v>
      </c>
      <c r="Q933">
        <v>7.1889000000000002E-4</v>
      </c>
      <c r="R933">
        <v>0.02</v>
      </c>
      <c r="S933">
        <f t="shared" si="15"/>
        <v>28.755599999999998</v>
      </c>
    </row>
    <row r="934" spans="15:19" x14ac:dyDescent="0.2">
      <c r="O934">
        <v>42.476999999999997</v>
      </c>
      <c r="P934">
        <v>32.789000000000001</v>
      </c>
      <c r="Q934">
        <v>7.4923000000000003E-4</v>
      </c>
      <c r="R934">
        <v>0.02</v>
      </c>
      <c r="S934">
        <f t="shared" si="15"/>
        <v>29.969200000000001</v>
      </c>
    </row>
    <row r="935" spans="15:19" x14ac:dyDescent="0.2">
      <c r="O935">
        <v>45.226999999999997</v>
      </c>
      <c r="P935">
        <v>32.652999999999999</v>
      </c>
      <c r="Q935">
        <v>7.7839000000000001E-4</v>
      </c>
      <c r="R935">
        <v>0.02</v>
      </c>
      <c r="S935">
        <f t="shared" si="15"/>
        <v>31.1356</v>
      </c>
    </row>
    <row r="936" spans="15:19" x14ac:dyDescent="0.2">
      <c r="O936">
        <v>47.976999999999997</v>
      </c>
      <c r="P936">
        <v>32.515000000000001</v>
      </c>
      <c r="Q936">
        <v>8.0643999999999996E-4</v>
      </c>
      <c r="R936">
        <v>0.02</v>
      </c>
      <c r="S936">
        <f t="shared" si="15"/>
        <v>32.257599999999996</v>
      </c>
    </row>
    <row r="937" spans="15:19" x14ac:dyDescent="0.2">
      <c r="O937">
        <v>50.726999999999997</v>
      </c>
      <c r="P937">
        <v>32.375</v>
      </c>
      <c r="Q937">
        <v>8.3343999999999996E-4</v>
      </c>
      <c r="R937">
        <v>0.02</v>
      </c>
      <c r="S937">
        <f t="shared" si="15"/>
        <v>33.337599999999995</v>
      </c>
    </row>
    <row r="938" spans="15:19" x14ac:dyDescent="0.2">
      <c r="O938">
        <v>53.476999999999997</v>
      </c>
      <c r="P938">
        <v>32.234000000000002</v>
      </c>
      <c r="Q938">
        <v>8.5944000000000005E-4</v>
      </c>
      <c r="R938">
        <v>0.02</v>
      </c>
      <c r="S938">
        <f t="shared" si="15"/>
        <v>34.377600000000001</v>
      </c>
    </row>
    <row r="939" spans="15:19" x14ac:dyDescent="0.2">
      <c r="O939">
        <v>56.226999999999997</v>
      </c>
      <c r="P939">
        <v>32.091999999999999</v>
      </c>
      <c r="Q939">
        <v>8.8449999999999998E-4</v>
      </c>
      <c r="R939">
        <v>0.02</v>
      </c>
      <c r="S939">
        <f t="shared" si="15"/>
        <v>35.380000000000003</v>
      </c>
    </row>
    <row r="940" spans="15:19" x14ac:dyDescent="0.2">
      <c r="O940">
        <v>58.976999999999997</v>
      </c>
      <c r="P940">
        <v>31.949000000000002</v>
      </c>
      <c r="Q940">
        <v>9.0866999999999999E-4</v>
      </c>
      <c r="R940">
        <v>0.02</v>
      </c>
      <c r="S940">
        <f t="shared" si="15"/>
        <v>36.346800000000002</v>
      </c>
    </row>
    <row r="941" spans="15:19" x14ac:dyDescent="0.2">
      <c r="O941">
        <v>61.726999999999997</v>
      </c>
      <c r="P941">
        <v>31.805</v>
      </c>
      <c r="Q941">
        <v>9.3199000000000005E-4</v>
      </c>
      <c r="R941">
        <v>0.02</v>
      </c>
      <c r="S941">
        <f t="shared" si="15"/>
        <v>37.279600000000002</v>
      </c>
    </row>
    <row r="942" spans="15:19" x14ac:dyDescent="0.2">
      <c r="O942">
        <v>64.477000000000004</v>
      </c>
      <c r="P942">
        <v>31.661000000000001</v>
      </c>
      <c r="Q942">
        <v>9.5450999999999999E-4</v>
      </c>
      <c r="R942">
        <v>0.02</v>
      </c>
      <c r="S942">
        <f t="shared" si="15"/>
        <v>38.180400000000006</v>
      </c>
    </row>
    <row r="943" spans="15:19" x14ac:dyDescent="0.2">
      <c r="O943">
        <v>67.227000000000004</v>
      </c>
      <c r="P943">
        <v>31.515999999999998</v>
      </c>
      <c r="Q943">
        <v>9.7627E-4</v>
      </c>
      <c r="R943">
        <v>0.02</v>
      </c>
      <c r="S943">
        <f t="shared" si="15"/>
        <v>39.050799999999995</v>
      </c>
    </row>
    <row r="944" spans="15:19" x14ac:dyDescent="0.2">
      <c r="O944">
        <v>69.977000000000004</v>
      </c>
      <c r="P944">
        <v>31.37</v>
      </c>
      <c r="Q944">
        <v>9.9732000000000011E-4</v>
      </c>
      <c r="R944">
        <v>0.02</v>
      </c>
      <c r="S944">
        <f t="shared" si="15"/>
        <v>39.892800000000008</v>
      </c>
    </row>
    <row r="945" spans="15:19" x14ac:dyDescent="0.2">
      <c r="O945">
        <v>72.727000000000004</v>
      </c>
      <c r="P945">
        <v>31.224</v>
      </c>
      <c r="Q945">
        <v>1.0177000000000001E-3</v>
      </c>
      <c r="R945">
        <v>0.02</v>
      </c>
      <c r="S945">
        <f t="shared" si="15"/>
        <v>40.707999999999998</v>
      </c>
    </row>
    <row r="946" spans="15:19" x14ac:dyDescent="0.2">
      <c r="O946">
        <v>75.477000000000004</v>
      </c>
      <c r="P946">
        <v>31.077999999999999</v>
      </c>
      <c r="Q946">
        <v>1.0374E-3</v>
      </c>
      <c r="R946">
        <v>0.02</v>
      </c>
      <c r="S946">
        <f t="shared" si="15"/>
        <v>41.495999999999995</v>
      </c>
    </row>
    <row r="947" spans="15:19" x14ac:dyDescent="0.2">
      <c r="O947">
        <v>78.227000000000004</v>
      </c>
      <c r="P947">
        <v>30.931000000000001</v>
      </c>
      <c r="Q947">
        <v>1.0564999999999999E-3</v>
      </c>
      <c r="R947">
        <v>0.02</v>
      </c>
      <c r="S947">
        <f t="shared" si="15"/>
        <v>42.26</v>
      </c>
    </row>
    <row r="948" spans="15:19" x14ac:dyDescent="0.2">
      <c r="O948">
        <v>80.977000000000004</v>
      </c>
      <c r="P948">
        <v>30.783999999999999</v>
      </c>
      <c r="Q948">
        <v>1.0751000000000001E-3</v>
      </c>
      <c r="R948">
        <v>0.02</v>
      </c>
      <c r="S948">
        <f t="shared" si="15"/>
        <v>43.003999999999998</v>
      </c>
    </row>
    <row r="949" spans="15:19" x14ac:dyDescent="0.2">
      <c r="O949">
        <v>83.727000000000004</v>
      </c>
      <c r="P949">
        <v>30.637</v>
      </c>
      <c r="Q949">
        <v>1.0931000000000001E-3</v>
      </c>
      <c r="R949">
        <v>0.02</v>
      </c>
      <c r="S949">
        <f t="shared" si="15"/>
        <v>43.723999999999997</v>
      </c>
    </row>
    <row r="950" spans="15:19" x14ac:dyDescent="0.2">
      <c r="O950">
        <v>86.477000000000004</v>
      </c>
      <c r="P950">
        <v>30.49</v>
      </c>
      <c r="Q950">
        <v>1.1106E-3</v>
      </c>
      <c r="R950">
        <v>0.02</v>
      </c>
      <c r="S950">
        <f t="shared" si="15"/>
        <v>44.423999999999999</v>
      </c>
    </row>
    <row r="951" spans="15:19" x14ac:dyDescent="0.2">
      <c r="O951">
        <v>89.227000000000004</v>
      </c>
      <c r="P951">
        <v>30.343</v>
      </c>
      <c r="Q951">
        <v>1.1276000000000001E-3</v>
      </c>
      <c r="R951">
        <v>0.02</v>
      </c>
      <c r="S951">
        <f t="shared" si="15"/>
        <v>45.104000000000006</v>
      </c>
    </row>
    <row r="952" spans="15:19" x14ac:dyDescent="0.2">
      <c r="O952">
        <v>91.977000000000004</v>
      </c>
      <c r="P952">
        <v>30.196000000000002</v>
      </c>
      <c r="Q952">
        <v>1.1441000000000001E-3</v>
      </c>
      <c r="R952">
        <v>0.02</v>
      </c>
      <c r="S952">
        <f t="shared" si="15"/>
        <v>45.764000000000003</v>
      </c>
    </row>
    <row r="953" spans="15:19" x14ac:dyDescent="0.2">
      <c r="O953">
        <v>94.727000000000004</v>
      </c>
      <c r="P953">
        <v>30.05</v>
      </c>
      <c r="Q953">
        <v>1.1601999999999999E-3</v>
      </c>
      <c r="R953">
        <v>0.02</v>
      </c>
      <c r="S953">
        <f t="shared" si="15"/>
        <v>46.408000000000001</v>
      </c>
    </row>
    <row r="954" spans="15:19" x14ac:dyDescent="0.2">
      <c r="O954">
        <v>97.477000000000004</v>
      </c>
      <c r="P954">
        <v>29.902999999999999</v>
      </c>
      <c r="Q954">
        <v>1.1758999999999999E-3</v>
      </c>
      <c r="R954">
        <v>0.02</v>
      </c>
      <c r="S954">
        <f t="shared" si="15"/>
        <v>47.035999999999994</v>
      </c>
    </row>
    <row r="955" spans="15:19" x14ac:dyDescent="0.2">
      <c r="O955">
        <v>100.23</v>
      </c>
      <c r="P955">
        <v>29.756</v>
      </c>
      <c r="Q955">
        <v>1.1911999999999999E-3</v>
      </c>
      <c r="R955">
        <v>0.02</v>
      </c>
      <c r="S955">
        <f t="shared" si="15"/>
        <v>47.647999999999996</v>
      </c>
    </row>
    <row r="956" spans="15:19" x14ac:dyDescent="0.2">
      <c r="O956">
        <v>102.98</v>
      </c>
      <c r="P956">
        <v>29.61</v>
      </c>
      <c r="Q956">
        <v>1.2061000000000001E-3</v>
      </c>
      <c r="R956">
        <v>0.02</v>
      </c>
      <c r="S956">
        <f t="shared" si="15"/>
        <v>48.244</v>
      </c>
    </row>
    <row r="957" spans="15:19" x14ac:dyDescent="0.2">
      <c r="O957">
        <v>105.73</v>
      </c>
      <c r="P957">
        <v>29.463999999999999</v>
      </c>
      <c r="Q957">
        <v>1.2206999999999999E-3</v>
      </c>
      <c r="R957">
        <v>0.02</v>
      </c>
      <c r="S957">
        <f t="shared" si="15"/>
        <v>48.827999999999996</v>
      </c>
    </row>
    <row r="958" spans="15:19" x14ac:dyDescent="0.2">
      <c r="O958">
        <v>108.48</v>
      </c>
      <c r="P958">
        <v>29.318000000000001</v>
      </c>
      <c r="Q958">
        <v>1.235E-3</v>
      </c>
      <c r="R958">
        <v>0.02</v>
      </c>
      <c r="S958">
        <f t="shared" si="15"/>
        <v>49.4</v>
      </c>
    </row>
    <row r="959" spans="15:19" x14ac:dyDescent="0.2">
      <c r="O959">
        <v>108.86</v>
      </c>
      <c r="P959">
        <v>29.297999999999998</v>
      </c>
      <c r="Q959">
        <v>1.2369E-3</v>
      </c>
      <c r="R959">
        <v>0.02</v>
      </c>
      <c r="S959">
        <f t="shared" si="15"/>
        <v>49.475999999999999</v>
      </c>
    </row>
    <row r="960" spans="15:19" x14ac:dyDescent="0.2">
      <c r="O960">
        <v>109.24</v>
      </c>
      <c r="P960">
        <v>29.277999999999999</v>
      </c>
      <c r="Q960">
        <v>1.2388E-3</v>
      </c>
      <c r="R960">
        <v>0.02</v>
      </c>
      <c r="S960">
        <f t="shared" si="15"/>
        <v>49.552</v>
      </c>
    </row>
    <row r="961" spans="15:19" x14ac:dyDescent="0.2">
      <c r="O961">
        <v>109.62</v>
      </c>
      <c r="P961">
        <v>29.257999999999999</v>
      </c>
      <c r="Q961">
        <v>1.2408E-3</v>
      </c>
      <c r="R961">
        <v>0.02</v>
      </c>
      <c r="S961">
        <f t="shared" si="15"/>
        <v>49.632000000000005</v>
      </c>
    </row>
    <row r="962" spans="15:19" x14ac:dyDescent="0.2">
      <c r="O962">
        <v>110</v>
      </c>
      <c r="P962">
        <v>29.238</v>
      </c>
      <c r="Q962">
        <v>1.2427E-3</v>
      </c>
      <c r="R962">
        <v>0.02</v>
      </c>
      <c r="S962">
        <f t="shared" si="15"/>
        <v>49.708000000000006</v>
      </c>
    </row>
    <row r="963" spans="15:19" x14ac:dyDescent="0.2">
      <c r="O963">
        <v>0</v>
      </c>
      <c r="P963">
        <v>33.200000000000003</v>
      </c>
      <c r="Q963">
        <v>1E-4</v>
      </c>
      <c r="R963">
        <v>2.1000000000000001E-2</v>
      </c>
      <c r="S963">
        <f t="shared" si="15"/>
        <v>4</v>
      </c>
    </row>
    <row r="964" spans="15:19" x14ac:dyDescent="0.2">
      <c r="O964">
        <v>2.3784000000000001</v>
      </c>
      <c r="P964">
        <v>33.79</v>
      </c>
      <c r="Q964">
        <v>1.4919E-4</v>
      </c>
      <c r="R964">
        <v>2.1000000000000001E-2</v>
      </c>
      <c r="S964">
        <f t="shared" si="15"/>
        <v>5.9676</v>
      </c>
    </row>
    <row r="965" spans="15:19" x14ac:dyDescent="0.2">
      <c r="O965">
        <v>4.7568000000000001</v>
      </c>
      <c r="P965">
        <v>33.973999999999997</v>
      </c>
      <c r="Q965">
        <v>1.9634000000000001E-4</v>
      </c>
      <c r="R965">
        <v>2.1000000000000001E-2</v>
      </c>
      <c r="S965">
        <f t="shared" si="15"/>
        <v>7.8536000000000001</v>
      </c>
    </row>
    <row r="966" spans="15:19" x14ac:dyDescent="0.2">
      <c r="O966">
        <v>7.1351000000000004</v>
      </c>
      <c r="P966">
        <v>33.997</v>
      </c>
      <c r="Q966">
        <v>2.4153999999999999E-4</v>
      </c>
      <c r="R966">
        <v>2.1000000000000001E-2</v>
      </c>
      <c r="S966">
        <f t="shared" si="15"/>
        <v>9.6616</v>
      </c>
    </row>
    <row r="967" spans="15:19" x14ac:dyDescent="0.2">
      <c r="O967">
        <v>9.5135000000000005</v>
      </c>
      <c r="P967">
        <v>33.988</v>
      </c>
      <c r="Q967">
        <v>2.8488E-4</v>
      </c>
      <c r="R967">
        <v>2.1000000000000001E-2</v>
      </c>
      <c r="S967">
        <f t="shared" si="15"/>
        <v>11.395199999999999</v>
      </c>
    </row>
    <row r="968" spans="15:19" x14ac:dyDescent="0.2">
      <c r="O968">
        <v>12.263999999999999</v>
      </c>
      <c r="P968">
        <v>33.954999999999998</v>
      </c>
      <c r="Q968">
        <v>3.3283E-4</v>
      </c>
      <c r="R968">
        <v>2.1000000000000001E-2</v>
      </c>
      <c r="S968">
        <f t="shared" si="15"/>
        <v>13.3132</v>
      </c>
    </row>
    <row r="969" spans="15:19" x14ac:dyDescent="0.2">
      <c r="O969">
        <v>15.013999999999999</v>
      </c>
      <c r="P969">
        <v>33.887999999999998</v>
      </c>
      <c r="Q969">
        <v>3.7856000000000001E-4</v>
      </c>
      <c r="R969">
        <v>2.1000000000000001E-2</v>
      </c>
      <c r="S969">
        <f t="shared" si="15"/>
        <v>15.1424</v>
      </c>
    </row>
    <row r="970" spans="15:19" x14ac:dyDescent="0.2">
      <c r="O970">
        <v>17.763999999999999</v>
      </c>
      <c r="P970">
        <v>33.801000000000002</v>
      </c>
      <c r="Q970">
        <v>4.2220000000000002E-4</v>
      </c>
      <c r="R970">
        <v>2.1000000000000001E-2</v>
      </c>
      <c r="S970">
        <f t="shared" si="15"/>
        <v>16.888000000000002</v>
      </c>
    </row>
    <row r="971" spans="15:19" x14ac:dyDescent="0.2">
      <c r="O971">
        <v>20.513999999999999</v>
      </c>
      <c r="P971">
        <v>33.698999999999998</v>
      </c>
      <c r="Q971">
        <v>4.6385000000000003E-4</v>
      </c>
      <c r="R971">
        <v>2.1000000000000001E-2</v>
      </c>
      <c r="S971">
        <f t="shared" si="15"/>
        <v>18.554000000000002</v>
      </c>
    </row>
    <row r="972" spans="15:19" x14ac:dyDescent="0.2">
      <c r="O972">
        <v>23.263999999999999</v>
      </c>
      <c r="P972">
        <v>33.588000000000001</v>
      </c>
      <c r="Q972">
        <v>5.0363999999999997E-4</v>
      </c>
      <c r="R972">
        <v>2.1000000000000001E-2</v>
      </c>
      <c r="S972">
        <f t="shared" si="15"/>
        <v>20.145599999999998</v>
      </c>
    </row>
    <row r="973" spans="15:19" x14ac:dyDescent="0.2">
      <c r="O973">
        <v>26.013999999999999</v>
      </c>
      <c r="P973">
        <v>33.468000000000004</v>
      </c>
      <c r="Q973">
        <v>5.4166999999999996E-4</v>
      </c>
      <c r="R973">
        <v>2.1000000000000001E-2</v>
      </c>
      <c r="S973">
        <f t="shared" si="15"/>
        <v>21.666799999999999</v>
      </c>
    </row>
    <row r="974" spans="15:19" x14ac:dyDescent="0.2">
      <c r="O974">
        <v>28.763999999999999</v>
      </c>
      <c r="P974">
        <v>33.343000000000004</v>
      </c>
      <c r="Q974">
        <v>5.7802999999999999E-4</v>
      </c>
      <c r="R974">
        <v>2.1000000000000001E-2</v>
      </c>
      <c r="S974">
        <f t="shared" si="15"/>
        <v>23.121200000000002</v>
      </c>
    </row>
    <row r="975" spans="15:19" x14ac:dyDescent="0.2">
      <c r="O975">
        <v>31.513999999999999</v>
      </c>
      <c r="P975">
        <v>33.212000000000003</v>
      </c>
      <c r="Q975">
        <v>6.1282000000000003E-4</v>
      </c>
      <c r="R975">
        <v>2.1000000000000001E-2</v>
      </c>
      <c r="S975">
        <f t="shared" si="15"/>
        <v>24.512800000000002</v>
      </c>
    </row>
    <row r="976" spans="15:19" x14ac:dyDescent="0.2">
      <c r="O976">
        <v>34.264000000000003</v>
      </c>
      <c r="P976">
        <v>33.078000000000003</v>
      </c>
      <c r="Q976">
        <v>6.4612999999999997E-4</v>
      </c>
      <c r="R976">
        <v>2.1000000000000001E-2</v>
      </c>
      <c r="S976">
        <f t="shared" si="15"/>
        <v>25.845199999999998</v>
      </c>
    </row>
    <row r="977" spans="15:19" x14ac:dyDescent="0.2">
      <c r="O977">
        <v>37.014000000000003</v>
      </c>
      <c r="P977">
        <v>32.941000000000003</v>
      </c>
      <c r="Q977">
        <v>6.7803999999999998E-4</v>
      </c>
      <c r="R977">
        <v>2.1000000000000001E-2</v>
      </c>
      <c r="S977">
        <f t="shared" si="15"/>
        <v>27.121600000000001</v>
      </c>
    </row>
    <row r="978" spans="15:19" x14ac:dyDescent="0.2">
      <c r="O978">
        <v>39.764000000000003</v>
      </c>
      <c r="P978">
        <v>32.801000000000002</v>
      </c>
      <c r="Q978">
        <v>7.0863000000000002E-4</v>
      </c>
      <c r="R978">
        <v>2.1000000000000001E-2</v>
      </c>
      <c r="S978">
        <f t="shared" ref="S978:S1041" si="16">Q978*40*1000</f>
        <v>28.345200000000002</v>
      </c>
    </row>
    <row r="979" spans="15:19" x14ac:dyDescent="0.2">
      <c r="O979">
        <v>42.514000000000003</v>
      </c>
      <c r="P979">
        <v>32.658000000000001</v>
      </c>
      <c r="Q979">
        <v>7.3797999999999995E-4</v>
      </c>
      <c r="R979">
        <v>2.1000000000000001E-2</v>
      </c>
      <c r="S979">
        <f t="shared" si="16"/>
        <v>29.519199999999998</v>
      </c>
    </row>
    <row r="980" spans="15:19" x14ac:dyDescent="0.2">
      <c r="O980">
        <v>45.264000000000003</v>
      </c>
      <c r="P980">
        <v>32.514000000000003</v>
      </c>
      <c r="Q980">
        <v>7.6614000000000001E-4</v>
      </c>
      <c r="R980">
        <v>2.1000000000000001E-2</v>
      </c>
      <c r="S980">
        <f t="shared" si="16"/>
        <v>30.645600000000002</v>
      </c>
    </row>
    <row r="981" spans="15:19" x14ac:dyDescent="0.2">
      <c r="O981">
        <v>48.014000000000003</v>
      </c>
      <c r="P981">
        <v>32.368000000000002</v>
      </c>
      <c r="Q981">
        <v>7.9319999999999998E-4</v>
      </c>
      <c r="R981">
        <v>2.1000000000000001E-2</v>
      </c>
      <c r="S981">
        <f t="shared" si="16"/>
        <v>31.727999999999998</v>
      </c>
    </row>
    <row r="982" spans="15:19" x14ac:dyDescent="0.2">
      <c r="O982">
        <v>50.764000000000003</v>
      </c>
      <c r="P982">
        <v>32.220999999999997</v>
      </c>
      <c r="Q982">
        <v>8.1921000000000001E-4</v>
      </c>
      <c r="R982">
        <v>2.1000000000000001E-2</v>
      </c>
      <c r="S982">
        <f t="shared" si="16"/>
        <v>32.7684</v>
      </c>
    </row>
    <row r="983" spans="15:19" x14ac:dyDescent="0.2">
      <c r="O983">
        <v>53.514000000000003</v>
      </c>
      <c r="P983">
        <v>32.072000000000003</v>
      </c>
      <c r="Q983">
        <v>8.4422999999999996E-4</v>
      </c>
      <c r="R983">
        <v>2.1000000000000001E-2</v>
      </c>
      <c r="S983">
        <f t="shared" si="16"/>
        <v>33.769199999999998</v>
      </c>
    </row>
    <row r="984" spans="15:19" x14ac:dyDescent="0.2">
      <c r="O984">
        <v>56.264000000000003</v>
      </c>
      <c r="P984">
        <v>31.922000000000001</v>
      </c>
      <c r="Q984">
        <v>8.6832000000000001E-4</v>
      </c>
      <c r="R984">
        <v>2.1000000000000001E-2</v>
      </c>
      <c r="S984">
        <f t="shared" si="16"/>
        <v>34.732800000000005</v>
      </c>
    </row>
    <row r="985" spans="15:19" x14ac:dyDescent="0.2">
      <c r="O985">
        <v>59.014000000000003</v>
      </c>
      <c r="P985">
        <v>31.771000000000001</v>
      </c>
      <c r="Q985">
        <v>8.9152000000000003E-4</v>
      </c>
      <c r="R985">
        <v>2.1000000000000001E-2</v>
      </c>
      <c r="S985">
        <f t="shared" si="16"/>
        <v>35.660800000000002</v>
      </c>
    </row>
    <row r="986" spans="15:19" x14ac:dyDescent="0.2">
      <c r="O986">
        <v>61.764000000000003</v>
      </c>
      <c r="P986">
        <v>31.62</v>
      </c>
      <c r="Q986">
        <v>9.1388999999999999E-4</v>
      </c>
      <c r="R986">
        <v>2.1000000000000001E-2</v>
      </c>
      <c r="S986">
        <f t="shared" si="16"/>
        <v>36.555599999999998</v>
      </c>
    </row>
    <row r="987" spans="15:19" x14ac:dyDescent="0.2">
      <c r="O987">
        <v>64.513999999999996</v>
      </c>
      <c r="P987">
        <v>31.466999999999999</v>
      </c>
      <c r="Q987">
        <v>9.3548000000000004E-4</v>
      </c>
      <c r="R987">
        <v>2.1000000000000001E-2</v>
      </c>
      <c r="S987">
        <f t="shared" si="16"/>
        <v>37.419199999999996</v>
      </c>
    </row>
    <row r="988" spans="15:19" x14ac:dyDescent="0.2">
      <c r="O988">
        <v>67.263999999999996</v>
      </c>
      <c r="P988">
        <v>31.315000000000001</v>
      </c>
      <c r="Q988">
        <v>9.5633000000000003E-4</v>
      </c>
      <c r="R988">
        <v>2.1000000000000001E-2</v>
      </c>
      <c r="S988">
        <f t="shared" si="16"/>
        <v>38.2532</v>
      </c>
    </row>
    <row r="989" spans="15:19" x14ac:dyDescent="0.2">
      <c r="O989">
        <v>70.013999999999996</v>
      </c>
      <c r="P989">
        <v>31.161000000000001</v>
      </c>
      <c r="Q989">
        <v>9.7647999999999995E-4</v>
      </c>
      <c r="R989">
        <v>2.1000000000000001E-2</v>
      </c>
      <c r="S989">
        <f t="shared" si="16"/>
        <v>39.059199999999997</v>
      </c>
    </row>
    <row r="990" spans="15:19" x14ac:dyDescent="0.2">
      <c r="O990">
        <v>72.763999999999996</v>
      </c>
      <c r="P990">
        <v>31.007999999999999</v>
      </c>
      <c r="Q990">
        <v>9.9595999999999994E-4</v>
      </c>
      <c r="R990">
        <v>2.1000000000000001E-2</v>
      </c>
      <c r="S990">
        <f t="shared" si="16"/>
        <v>39.838399999999993</v>
      </c>
    </row>
    <row r="991" spans="15:19" x14ac:dyDescent="0.2">
      <c r="O991">
        <v>75.513999999999996</v>
      </c>
      <c r="P991">
        <v>30.853999999999999</v>
      </c>
      <c r="Q991">
        <v>1.0147999999999999E-3</v>
      </c>
      <c r="R991">
        <v>2.1000000000000001E-2</v>
      </c>
      <c r="S991">
        <f t="shared" si="16"/>
        <v>40.591999999999999</v>
      </c>
    </row>
    <row r="992" spans="15:19" x14ac:dyDescent="0.2">
      <c r="O992">
        <v>78.263999999999996</v>
      </c>
      <c r="P992">
        <v>30.7</v>
      </c>
      <c r="Q992">
        <v>1.0330999999999999E-3</v>
      </c>
      <c r="R992">
        <v>2.1000000000000001E-2</v>
      </c>
      <c r="S992">
        <f t="shared" si="16"/>
        <v>41.323999999999998</v>
      </c>
    </row>
    <row r="993" spans="15:19" x14ac:dyDescent="0.2">
      <c r="O993">
        <v>81.013999999999996</v>
      </c>
      <c r="P993">
        <v>30.545999999999999</v>
      </c>
      <c r="Q993">
        <v>1.0508E-3</v>
      </c>
      <c r="R993">
        <v>2.1000000000000001E-2</v>
      </c>
      <c r="S993">
        <f t="shared" si="16"/>
        <v>42.031999999999996</v>
      </c>
    </row>
    <row r="994" spans="15:19" x14ac:dyDescent="0.2">
      <c r="O994">
        <v>83.763999999999996</v>
      </c>
      <c r="P994">
        <v>30.391999999999999</v>
      </c>
      <c r="Q994">
        <v>1.0679999999999999E-3</v>
      </c>
      <c r="R994">
        <v>2.1000000000000001E-2</v>
      </c>
      <c r="S994">
        <f t="shared" si="16"/>
        <v>42.719999999999992</v>
      </c>
    </row>
    <row r="995" spans="15:19" x14ac:dyDescent="0.2">
      <c r="O995">
        <v>86.513999999999996</v>
      </c>
      <c r="P995">
        <v>30.236999999999998</v>
      </c>
      <c r="Q995">
        <v>1.0847000000000001E-3</v>
      </c>
      <c r="R995">
        <v>2.1000000000000001E-2</v>
      </c>
      <c r="S995">
        <f t="shared" si="16"/>
        <v>43.388000000000005</v>
      </c>
    </row>
    <row r="996" spans="15:19" x14ac:dyDescent="0.2">
      <c r="O996">
        <v>89.263999999999996</v>
      </c>
      <c r="P996">
        <v>30.082999999999998</v>
      </c>
      <c r="Q996">
        <v>1.101E-3</v>
      </c>
      <c r="R996">
        <v>2.1000000000000001E-2</v>
      </c>
      <c r="S996">
        <f t="shared" si="16"/>
        <v>44.04</v>
      </c>
    </row>
    <row r="997" spans="15:19" x14ac:dyDescent="0.2">
      <c r="O997">
        <v>92.013999999999996</v>
      </c>
      <c r="P997">
        <v>29.928999999999998</v>
      </c>
      <c r="Q997">
        <v>1.1167E-3</v>
      </c>
      <c r="R997">
        <v>2.1000000000000001E-2</v>
      </c>
      <c r="S997">
        <f t="shared" si="16"/>
        <v>44.667999999999999</v>
      </c>
    </row>
    <row r="998" spans="15:19" x14ac:dyDescent="0.2">
      <c r="O998">
        <v>94.763999999999996</v>
      </c>
      <c r="P998">
        <v>29.776</v>
      </c>
      <c r="Q998">
        <v>1.1321E-3</v>
      </c>
      <c r="R998">
        <v>2.1000000000000001E-2</v>
      </c>
      <c r="S998">
        <f t="shared" si="16"/>
        <v>45.284000000000006</v>
      </c>
    </row>
    <row r="999" spans="15:19" x14ac:dyDescent="0.2">
      <c r="O999">
        <v>97.513999999999996</v>
      </c>
      <c r="P999">
        <v>29.622</v>
      </c>
      <c r="Q999">
        <v>1.1471000000000001E-3</v>
      </c>
      <c r="R999">
        <v>2.1000000000000001E-2</v>
      </c>
      <c r="S999">
        <f t="shared" si="16"/>
        <v>45.884</v>
      </c>
    </row>
    <row r="1000" spans="15:19" x14ac:dyDescent="0.2">
      <c r="O1000">
        <v>100.26</v>
      </c>
      <c r="P1000">
        <v>29.469000000000001</v>
      </c>
      <c r="Q1000">
        <v>1.1617000000000001E-3</v>
      </c>
      <c r="R1000">
        <v>2.1000000000000001E-2</v>
      </c>
      <c r="S1000">
        <f t="shared" si="16"/>
        <v>46.468000000000004</v>
      </c>
    </row>
    <row r="1001" spans="15:19" x14ac:dyDescent="0.2">
      <c r="O1001">
        <v>103.01</v>
      </c>
      <c r="P1001">
        <v>29.315999999999999</v>
      </c>
      <c r="Q1001">
        <v>1.176E-3</v>
      </c>
      <c r="R1001">
        <v>2.1000000000000001E-2</v>
      </c>
      <c r="S1001">
        <f t="shared" si="16"/>
        <v>47.04</v>
      </c>
    </row>
    <row r="1002" spans="15:19" x14ac:dyDescent="0.2">
      <c r="O1002">
        <v>105.76</v>
      </c>
      <c r="P1002">
        <v>29.164000000000001</v>
      </c>
      <c r="Q1002">
        <v>1.1899E-3</v>
      </c>
      <c r="R1002">
        <v>2.1000000000000001E-2</v>
      </c>
      <c r="S1002">
        <f t="shared" si="16"/>
        <v>47.595999999999997</v>
      </c>
    </row>
    <row r="1003" spans="15:19" x14ac:dyDescent="0.2">
      <c r="O1003">
        <v>108.51</v>
      </c>
      <c r="P1003">
        <v>29.012</v>
      </c>
      <c r="Q1003">
        <v>1.2034999999999999E-3</v>
      </c>
      <c r="R1003">
        <v>2.1000000000000001E-2</v>
      </c>
      <c r="S1003">
        <f t="shared" si="16"/>
        <v>48.139999999999993</v>
      </c>
    </row>
    <row r="1004" spans="15:19" x14ac:dyDescent="0.2">
      <c r="O1004">
        <v>108.89</v>
      </c>
      <c r="P1004">
        <v>28.991</v>
      </c>
      <c r="Q1004">
        <v>1.2053999999999999E-3</v>
      </c>
      <c r="R1004">
        <v>2.1000000000000001E-2</v>
      </c>
      <c r="S1004">
        <f t="shared" si="16"/>
        <v>48.215999999999994</v>
      </c>
    </row>
    <row r="1005" spans="15:19" x14ac:dyDescent="0.2">
      <c r="O1005">
        <v>109.26</v>
      </c>
      <c r="P1005">
        <v>28.971</v>
      </c>
      <c r="Q1005">
        <v>1.2072000000000001E-3</v>
      </c>
      <c r="R1005">
        <v>2.1000000000000001E-2</v>
      </c>
      <c r="S1005">
        <f t="shared" si="16"/>
        <v>48.288000000000004</v>
      </c>
    </row>
    <row r="1006" spans="15:19" x14ac:dyDescent="0.2">
      <c r="O1006">
        <v>109.63</v>
      </c>
      <c r="P1006">
        <v>28.95</v>
      </c>
      <c r="Q1006">
        <v>1.209E-3</v>
      </c>
      <c r="R1006">
        <v>2.1000000000000001E-2</v>
      </c>
      <c r="S1006">
        <f t="shared" si="16"/>
        <v>48.36</v>
      </c>
    </row>
    <row r="1007" spans="15:19" x14ac:dyDescent="0.2">
      <c r="O1007">
        <v>110</v>
      </c>
      <c r="P1007">
        <v>28.93</v>
      </c>
      <c r="Q1007">
        <v>1.2107999999999999E-3</v>
      </c>
      <c r="R1007">
        <v>2.1000000000000001E-2</v>
      </c>
      <c r="S1007">
        <f t="shared" si="16"/>
        <v>48.431999999999995</v>
      </c>
    </row>
    <row r="1008" spans="15:19" x14ac:dyDescent="0.2">
      <c r="O1008">
        <v>0</v>
      </c>
      <c r="P1008">
        <v>33.200000000000003</v>
      </c>
      <c r="Q1008">
        <v>1E-4</v>
      </c>
      <c r="R1008">
        <v>2.1999999999999999E-2</v>
      </c>
      <c r="S1008">
        <f t="shared" si="16"/>
        <v>4</v>
      </c>
    </row>
    <row r="1009" spans="15:19" x14ac:dyDescent="0.2">
      <c r="O1009">
        <v>2.3875999999999999</v>
      </c>
      <c r="P1009">
        <v>33.78</v>
      </c>
      <c r="Q1009">
        <v>1.4914E-4</v>
      </c>
      <c r="R1009">
        <v>2.1999999999999999E-2</v>
      </c>
      <c r="S1009">
        <f t="shared" si="16"/>
        <v>5.9655999999999993</v>
      </c>
    </row>
    <row r="1010" spans="15:19" x14ac:dyDescent="0.2">
      <c r="O1010">
        <v>4.7751000000000001</v>
      </c>
      <c r="P1010">
        <v>33.954999999999998</v>
      </c>
      <c r="Q1010">
        <v>1.9614E-4</v>
      </c>
      <c r="R1010">
        <v>2.1999999999999999E-2</v>
      </c>
      <c r="S1010">
        <f t="shared" si="16"/>
        <v>7.8455999999999992</v>
      </c>
    </row>
    <row r="1011" spans="15:19" x14ac:dyDescent="0.2">
      <c r="O1011">
        <v>7.1627000000000001</v>
      </c>
      <c r="P1011">
        <v>33.968000000000004</v>
      </c>
      <c r="Q1011">
        <v>2.4109000000000001E-4</v>
      </c>
      <c r="R1011">
        <v>2.1999999999999999E-2</v>
      </c>
      <c r="S1011">
        <f t="shared" si="16"/>
        <v>9.6436000000000011</v>
      </c>
    </row>
    <row r="1012" spans="15:19" x14ac:dyDescent="0.2">
      <c r="O1012">
        <v>9.5502000000000002</v>
      </c>
      <c r="P1012">
        <v>33.951000000000001</v>
      </c>
      <c r="Q1012">
        <v>2.8412000000000001E-4</v>
      </c>
      <c r="R1012">
        <v>2.1999999999999999E-2</v>
      </c>
      <c r="S1012">
        <f t="shared" si="16"/>
        <v>11.364800000000001</v>
      </c>
    </row>
    <row r="1013" spans="15:19" x14ac:dyDescent="0.2">
      <c r="O1013">
        <v>12.3</v>
      </c>
      <c r="P1013">
        <v>33.908999999999999</v>
      </c>
      <c r="Q1013">
        <v>3.3144000000000001E-4</v>
      </c>
      <c r="R1013">
        <v>2.1999999999999999E-2</v>
      </c>
      <c r="S1013">
        <f t="shared" si="16"/>
        <v>13.257600000000002</v>
      </c>
    </row>
    <row r="1014" spans="15:19" x14ac:dyDescent="0.2">
      <c r="O1014">
        <v>15.05</v>
      </c>
      <c r="P1014">
        <v>33.835000000000001</v>
      </c>
      <c r="Q1014">
        <v>3.7647000000000001E-4</v>
      </c>
      <c r="R1014">
        <v>2.1999999999999999E-2</v>
      </c>
      <c r="S1014">
        <f t="shared" si="16"/>
        <v>15.058800000000002</v>
      </c>
    </row>
    <row r="1015" spans="15:19" x14ac:dyDescent="0.2">
      <c r="O1015">
        <v>17.8</v>
      </c>
      <c r="P1015">
        <v>33.74</v>
      </c>
      <c r="Q1015">
        <v>4.1934999999999997E-4</v>
      </c>
      <c r="R1015">
        <v>2.1999999999999999E-2</v>
      </c>
      <c r="S1015">
        <f t="shared" si="16"/>
        <v>16.773999999999997</v>
      </c>
    </row>
    <row r="1016" spans="15:19" x14ac:dyDescent="0.2">
      <c r="O1016">
        <v>20.55</v>
      </c>
      <c r="P1016">
        <v>33.631</v>
      </c>
      <c r="Q1016">
        <v>4.6020000000000002E-4</v>
      </c>
      <c r="R1016">
        <v>2.1999999999999999E-2</v>
      </c>
      <c r="S1016">
        <f t="shared" si="16"/>
        <v>18.408000000000001</v>
      </c>
    </row>
    <row r="1017" spans="15:19" x14ac:dyDescent="0.2">
      <c r="O1017">
        <v>23.3</v>
      </c>
      <c r="P1017">
        <v>33.511000000000003</v>
      </c>
      <c r="Q1017">
        <v>4.9914999999999996E-4</v>
      </c>
      <c r="R1017">
        <v>2.1999999999999999E-2</v>
      </c>
      <c r="S1017">
        <f t="shared" si="16"/>
        <v>19.965999999999998</v>
      </c>
    </row>
    <row r="1018" spans="15:19" x14ac:dyDescent="0.2">
      <c r="O1018">
        <v>26.05</v>
      </c>
      <c r="P1018">
        <v>33.384</v>
      </c>
      <c r="Q1018">
        <v>5.3629999999999997E-4</v>
      </c>
      <c r="R1018">
        <v>2.1999999999999999E-2</v>
      </c>
      <c r="S1018">
        <f t="shared" si="16"/>
        <v>21.451999999999998</v>
      </c>
    </row>
    <row r="1019" spans="15:19" x14ac:dyDescent="0.2">
      <c r="O1019">
        <v>28.8</v>
      </c>
      <c r="P1019">
        <v>33.250999999999998</v>
      </c>
      <c r="Q1019">
        <v>5.7176999999999998E-4</v>
      </c>
      <c r="R1019">
        <v>2.1999999999999999E-2</v>
      </c>
      <c r="S1019">
        <f t="shared" si="16"/>
        <v>22.870799999999999</v>
      </c>
    </row>
    <row r="1020" spans="15:19" x14ac:dyDescent="0.2">
      <c r="O1020">
        <v>31.55</v>
      </c>
      <c r="P1020">
        <v>33.113</v>
      </c>
      <c r="Q1020">
        <v>6.0563999999999995E-4</v>
      </c>
      <c r="R1020">
        <v>2.1999999999999999E-2</v>
      </c>
      <c r="S1020">
        <f t="shared" si="16"/>
        <v>24.2256</v>
      </c>
    </row>
    <row r="1021" spans="15:19" x14ac:dyDescent="0.2">
      <c r="O1021">
        <v>34.299999999999997</v>
      </c>
      <c r="P1021">
        <v>32.970999999999997</v>
      </c>
      <c r="Q1021">
        <v>6.3801999999999999E-4</v>
      </c>
      <c r="R1021">
        <v>2.1999999999999999E-2</v>
      </c>
      <c r="S1021">
        <f t="shared" si="16"/>
        <v>25.520800000000001</v>
      </c>
    </row>
    <row r="1022" spans="15:19" x14ac:dyDescent="0.2">
      <c r="O1022">
        <v>37.049999999999997</v>
      </c>
      <c r="P1022">
        <v>32.825000000000003</v>
      </c>
      <c r="Q1022">
        <v>6.6898999999999995E-4</v>
      </c>
      <c r="R1022">
        <v>2.1999999999999999E-2</v>
      </c>
      <c r="S1022">
        <f t="shared" si="16"/>
        <v>26.759599999999999</v>
      </c>
    </row>
    <row r="1023" spans="15:19" x14ac:dyDescent="0.2">
      <c r="O1023">
        <v>39.799999999999997</v>
      </c>
      <c r="P1023">
        <v>32.677</v>
      </c>
      <c r="Q1023">
        <v>6.9863E-4</v>
      </c>
      <c r="R1023">
        <v>2.1999999999999999E-2</v>
      </c>
      <c r="S1023">
        <f t="shared" si="16"/>
        <v>27.9452</v>
      </c>
    </row>
    <row r="1024" spans="15:19" x14ac:dyDescent="0.2">
      <c r="O1024">
        <v>42.55</v>
      </c>
      <c r="P1024">
        <v>32.527000000000001</v>
      </c>
      <c r="Q1024">
        <v>7.2701999999999999E-4</v>
      </c>
      <c r="R1024">
        <v>2.1999999999999999E-2</v>
      </c>
      <c r="S1024">
        <f t="shared" si="16"/>
        <v>29.0808</v>
      </c>
    </row>
    <row r="1025" spans="15:19" x14ac:dyDescent="0.2">
      <c r="O1025">
        <v>45.3</v>
      </c>
      <c r="P1025">
        <v>32.375</v>
      </c>
      <c r="Q1025">
        <v>7.5423999999999999E-4</v>
      </c>
      <c r="R1025">
        <v>2.1999999999999999E-2</v>
      </c>
      <c r="S1025">
        <f t="shared" si="16"/>
        <v>30.169599999999999</v>
      </c>
    </row>
    <row r="1026" spans="15:19" x14ac:dyDescent="0.2">
      <c r="O1026">
        <v>48.05</v>
      </c>
      <c r="P1026">
        <v>32.220999999999997</v>
      </c>
      <c r="Q1026">
        <v>7.8034999999999997E-4</v>
      </c>
      <c r="R1026">
        <v>2.1999999999999999E-2</v>
      </c>
      <c r="S1026">
        <f t="shared" si="16"/>
        <v>31.213999999999999</v>
      </c>
    </row>
    <row r="1027" spans="15:19" x14ac:dyDescent="0.2">
      <c r="O1027">
        <v>50.8</v>
      </c>
      <c r="P1027">
        <v>32.064999999999998</v>
      </c>
      <c r="Q1027">
        <v>8.0542999999999999E-4</v>
      </c>
      <c r="R1027">
        <v>2.1999999999999999E-2</v>
      </c>
      <c r="S1027">
        <f t="shared" si="16"/>
        <v>32.217199999999998</v>
      </c>
    </row>
    <row r="1028" spans="15:19" x14ac:dyDescent="0.2">
      <c r="O1028">
        <v>53.55</v>
      </c>
      <c r="P1028">
        <v>31.908999999999999</v>
      </c>
      <c r="Q1028">
        <v>8.2952000000000004E-4</v>
      </c>
      <c r="R1028">
        <v>2.1999999999999999E-2</v>
      </c>
      <c r="S1028">
        <f t="shared" si="16"/>
        <v>33.180800000000005</v>
      </c>
    </row>
    <row r="1029" spans="15:19" x14ac:dyDescent="0.2">
      <c r="O1029">
        <v>56.3</v>
      </c>
      <c r="P1029">
        <v>31.751000000000001</v>
      </c>
      <c r="Q1029">
        <v>8.5269000000000002E-4</v>
      </c>
      <c r="R1029">
        <v>2.1999999999999999E-2</v>
      </c>
      <c r="S1029">
        <f t="shared" si="16"/>
        <v>34.107600000000005</v>
      </c>
    </row>
    <row r="1030" spans="15:19" x14ac:dyDescent="0.2">
      <c r="O1030">
        <v>59.05</v>
      </c>
      <c r="P1030">
        <v>31.593</v>
      </c>
      <c r="Q1030">
        <v>8.7498999999999997E-4</v>
      </c>
      <c r="R1030">
        <v>2.1999999999999999E-2</v>
      </c>
      <c r="S1030">
        <f t="shared" si="16"/>
        <v>34.999600000000001</v>
      </c>
    </row>
    <row r="1031" spans="15:19" x14ac:dyDescent="0.2">
      <c r="O1031">
        <v>61.8</v>
      </c>
      <c r="P1031">
        <v>31.433</v>
      </c>
      <c r="Q1031">
        <v>8.9647000000000001E-4</v>
      </c>
      <c r="R1031">
        <v>2.1999999999999999E-2</v>
      </c>
      <c r="S1031">
        <f t="shared" si="16"/>
        <v>35.858800000000002</v>
      </c>
    </row>
    <row r="1032" spans="15:19" x14ac:dyDescent="0.2">
      <c r="O1032">
        <v>64.55</v>
      </c>
      <c r="P1032">
        <v>31.273</v>
      </c>
      <c r="Q1032">
        <v>9.1719000000000002E-4</v>
      </c>
      <c r="R1032">
        <v>2.1999999999999999E-2</v>
      </c>
      <c r="S1032">
        <f t="shared" si="16"/>
        <v>36.687600000000003</v>
      </c>
    </row>
    <row r="1033" spans="15:19" x14ac:dyDescent="0.2">
      <c r="O1033">
        <v>67.3</v>
      </c>
      <c r="P1033">
        <v>31.113</v>
      </c>
      <c r="Q1033">
        <v>9.3718000000000002E-4</v>
      </c>
      <c r="R1033">
        <v>2.1999999999999999E-2</v>
      </c>
      <c r="S1033">
        <f t="shared" si="16"/>
        <v>37.487200000000001</v>
      </c>
    </row>
    <row r="1034" spans="15:19" x14ac:dyDescent="0.2">
      <c r="O1034">
        <v>70.05</v>
      </c>
      <c r="P1034">
        <v>30.952000000000002</v>
      </c>
      <c r="Q1034">
        <v>9.5649000000000005E-4</v>
      </c>
      <c r="R1034">
        <v>2.1999999999999999E-2</v>
      </c>
      <c r="S1034">
        <f t="shared" si="16"/>
        <v>38.259600000000006</v>
      </c>
    </row>
    <row r="1035" spans="15:19" x14ac:dyDescent="0.2">
      <c r="O1035">
        <v>72.8</v>
      </c>
      <c r="P1035">
        <v>30.791</v>
      </c>
      <c r="Q1035">
        <v>9.7515999999999998E-4</v>
      </c>
      <c r="R1035">
        <v>2.1999999999999999E-2</v>
      </c>
      <c r="S1035">
        <f t="shared" si="16"/>
        <v>39.006399999999999</v>
      </c>
    </row>
    <row r="1036" spans="15:19" x14ac:dyDescent="0.2">
      <c r="O1036">
        <v>75.55</v>
      </c>
      <c r="P1036">
        <v>30.63</v>
      </c>
      <c r="Q1036">
        <v>9.9321999999999995E-4</v>
      </c>
      <c r="R1036">
        <v>2.1999999999999999E-2</v>
      </c>
      <c r="S1036">
        <f t="shared" si="16"/>
        <v>39.728799999999993</v>
      </c>
    </row>
    <row r="1037" spans="15:19" x14ac:dyDescent="0.2">
      <c r="O1037">
        <v>78.3</v>
      </c>
      <c r="P1037">
        <v>30.469000000000001</v>
      </c>
      <c r="Q1037">
        <v>1.0107E-3</v>
      </c>
      <c r="R1037">
        <v>2.1999999999999999E-2</v>
      </c>
      <c r="S1037">
        <f t="shared" si="16"/>
        <v>40.427999999999997</v>
      </c>
    </row>
    <row r="1038" spans="15:19" x14ac:dyDescent="0.2">
      <c r="O1038">
        <v>81.05</v>
      </c>
      <c r="P1038">
        <v>30.306999999999999</v>
      </c>
      <c r="Q1038">
        <v>1.0277000000000001E-3</v>
      </c>
      <c r="R1038">
        <v>2.1999999999999999E-2</v>
      </c>
      <c r="S1038">
        <f t="shared" si="16"/>
        <v>41.108000000000004</v>
      </c>
    </row>
    <row r="1039" spans="15:19" x14ac:dyDescent="0.2">
      <c r="O1039">
        <v>83.8</v>
      </c>
      <c r="P1039">
        <v>30.146000000000001</v>
      </c>
      <c r="Q1039">
        <v>1.0441000000000001E-3</v>
      </c>
      <c r="R1039">
        <v>2.1999999999999999E-2</v>
      </c>
      <c r="S1039">
        <f t="shared" si="16"/>
        <v>41.764000000000003</v>
      </c>
    </row>
    <row r="1040" spans="15:19" x14ac:dyDescent="0.2">
      <c r="O1040">
        <v>86.55</v>
      </c>
      <c r="P1040">
        <v>29.984999999999999</v>
      </c>
      <c r="Q1040">
        <v>1.0601E-3</v>
      </c>
      <c r="R1040">
        <v>2.1999999999999999E-2</v>
      </c>
      <c r="S1040">
        <f t="shared" si="16"/>
        <v>42.403999999999996</v>
      </c>
    </row>
    <row r="1041" spans="15:19" x14ac:dyDescent="0.2">
      <c r="O1041">
        <v>89.3</v>
      </c>
      <c r="P1041">
        <v>29.824000000000002</v>
      </c>
      <c r="Q1041">
        <v>1.0757E-3</v>
      </c>
      <c r="R1041">
        <v>2.1999999999999999E-2</v>
      </c>
      <c r="S1041">
        <f t="shared" si="16"/>
        <v>43.027999999999999</v>
      </c>
    </row>
    <row r="1042" spans="15:19" x14ac:dyDescent="0.2">
      <c r="O1042">
        <v>92.05</v>
      </c>
      <c r="P1042">
        <v>29.663</v>
      </c>
      <c r="Q1042">
        <v>1.0908000000000001E-3</v>
      </c>
      <c r="R1042">
        <v>2.1999999999999999E-2</v>
      </c>
      <c r="S1042">
        <f t="shared" ref="S1042:S1105" si="17">Q1042*40*1000</f>
        <v>43.632000000000005</v>
      </c>
    </row>
    <row r="1043" spans="15:19" x14ac:dyDescent="0.2">
      <c r="O1043">
        <v>94.8</v>
      </c>
      <c r="P1043">
        <v>29.503</v>
      </c>
      <c r="Q1043">
        <v>1.1054999999999999E-3</v>
      </c>
      <c r="R1043">
        <v>2.1999999999999999E-2</v>
      </c>
      <c r="S1043">
        <f t="shared" si="17"/>
        <v>44.22</v>
      </c>
    </row>
    <row r="1044" spans="15:19" x14ac:dyDescent="0.2">
      <c r="O1044">
        <v>97.55</v>
      </c>
      <c r="P1044">
        <v>29.343</v>
      </c>
      <c r="Q1044">
        <v>1.1198E-3</v>
      </c>
      <c r="R1044">
        <v>2.1999999999999999E-2</v>
      </c>
      <c r="S1044">
        <f t="shared" si="17"/>
        <v>44.792000000000002</v>
      </c>
    </row>
    <row r="1045" spans="15:19" x14ac:dyDescent="0.2">
      <c r="O1045">
        <v>100.3</v>
      </c>
      <c r="P1045">
        <v>29.183</v>
      </c>
      <c r="Q1045">
        <v>1.1337999999999999E-3</v>
      </c>
      <c r="R1045">
        <v>2.1999999999999999E-2</v>
      </c>
      <c r="S1045">
        <f t="shared" si="17"/>
        <v>45.351999999999997</v>
      </c>
    </row>
    <row r="1046" spans="15:19" x14ac:dyDescent="0.2">
      <c r="O1046">
        <v>103.05</v>
      </c>
      <c r="P1046">
        <v>29.024000000000001</v>
      </c>
      <c r="Q1046">
        <v>1.1475000000000001E-3</v>
      </c>
      <c r="R1046">
        <v>2.1999999999999999E-2</v>
      </c>
      <c r="S1046">
        <f t="shared" si="17"/>
        <v>45.900000000000006</v>
      </c>
    </row>
    <row r="1047" spans="15:19" x14ac:dyDescent="0.2">
      <c r="O1047">
        <v>105.8</v>
      </c>
      <c r="P1047">
        <v>28.864999999999998</v>
      </c>
      <c r="Q1047">
        <v>1.1609000000000001E-3</v>
      </c>
      <c r="R1047">
        <v>2.1999999999999999E-2</v>
      </c>
      <c r="S1047">
        <f t="shared" si="17"/>
        <v>46.436000000000007</v>
      </c>
    </row>
    <row r="1048" spans="15:19" x14ac:dyDescent="0.2">
      <c r="O1048">
        <v>108.55</v>
      </c>
      <c r="P1048">
        <v>28.707000000000001</v>
      </c>
      <c r="Q1048">
        <v>1.1739000000000001E-3</v>
      </c>
      <c r="R1048">
        <v>2.1999999999999999E-2</v>
      </c>
      <c r="S1048">
        <f t="shared" si="17"/>
        <v>46.956000000000003</v>
      </c>
    </row>
    <row r="1049" spans="15:19" x14ac:dyDescent="0.2">
      <c r="O1049">
        <v>108.91</v>
      </c>
      <c r="P1049">
        <v>28.687000000000001</v>
      </c>
      <c r="Q1049">
        <v>1.1756E-3</v>
      </c>
      <c r="R1049">
        <v>2.1999999999999999E-2</v>
      </c>
      <c r="S1049">
        <f t="shared" si="17"/>
        <v>47.023999999999994</v>
      </c>
    </row>
    <row r="1050" spans="15:19" x14ac:dyDescent="0.2">
      <c r="O1050">
        <v>109.28</v>
      </c>
      <c r="P1050">
        <v>28.666</v>
      </c>
      <c r="Q1050">
        <v>1.1773E-3</v>
      </c>
      <c r="R1050">
        <v>2.1999999999999999E-2</v>
      </c>
      <c r="S1050">
        <f t="shared" si="17"/>
        <v>47.091999999999999</v>
      </c>
    </row>
    <row r="1051" spans="15:19" x14ac:dyDescent="0.2">
      <c r="O1051">
        <v>109.64</v>
      </c>
      <c r="P1051">
        <v>28.645</v>
      </c>
      <c r="Q1051">
        <v>1.1789999999999999E-3</v>
      </c>
      <c r="R1051">
        <v>2.1999999999999999E-2</v>
      </c>
      <c r="S1051">
        <f t="shared" si="17"/>
        <v>47.16</v>
      </c>
    </row>
    <row r="1052" spans="15:19" x14ac:dyDescent="0.2">
      <c r="O1052">
        <v>110</v>
      </c>
      <c r="P1052">
        <v>28.623999999999999</v>
      </c>
      <c r="Q1052">
        <v>1.1807E-3</v>
      </c>
      <c r="R1052">
        <v>2.1999999999999999E-2</v>
      </c>
      <c r="S1052">
        <f t="shared" si="17"/>
        <v>47.228000000000002</v>
      </c>
    </row>
    <row r="1053" spans="15:19" x14ac:dyDescent="0.2">
      <c r="O1053">
        <v>0</v>
      </c>
      <c r="P1053">
        <v>33.200000000000003</v>
      </c>
      <c r="Q1053">
        <v>1E-4</v>
      </c>
      <c r="R1053">
        <v>2.3E-2</v>
      </c>
      <c r="S1053">
        <f t="shared" si="17"/>
        <v>4</v>
      </c>
    </row>
    <row r="1054" spans="15:19" x14ac:dyDescent="0.2">
      <c r="O1054">
        <v>2.3967999999999998</v>
      </c>
      <c r="P1054">
        <v>33.770000000000003</v>
      </c>
      <c r="Q1054">
        <v>1.4909E-4</v>
      </c>
      <c r="R1054">
        <v>2.3E-2</v>
      </c>
      <c r="S1054">
        <f t="shared" si="17"/>
        <v>5.9635999999999996</v>
      </c>
    </row>
    <row r="1055" spans="15:19" x14ac:dyDescent="0.2">
      <c r="O1055">
        <v>4.7935999999999996</v>
      </c>
      <c r="P1055">
        <v>33.936</v>
      </c>
      <c r="Q1055">
        <v>1.9593E-4</v>
      </c>
      <c r="R1055">
        <v>2.3E-2</v>
      </c>
      <c r="S1055">
        <f t="shared" si="17"/>
        <v>7.8372000000000011</v>
      </c>
    </row>
    <row r="1056" spans="15:19" x14ac:dyDescent="0.2">
      <c r="O1056">
        <v>7.1904000000000003</v>
      </c>
      <c r="P1056">
        <v>33.94</v>
      </c>
      <c r="Q1056">
        <v>2.4064999999999999E-4</v>
      </c>
      <c r="R1056">
        <v>2.3E-2</v>
      </c>
      <c r="S1056">
        <f t="shared" si="17"/>
        <v>9.6259999999999994</v>
      </c>
    </row>
    <row r="1057" spans="15:19" x14ac:dyDescent="0.2">
      <c r="O1057">
        <v>9.5871999999999993</v>
      </c>
      <c r="P1057">
        <v>33.914000000000001</v>
      </c>
      <c r="Q1057">
        <v>2.8336000000000002E-4</v>
      </c>
      <c r="R1057">
        <v>2.3E-2</v>
      </c>
      <c r="S1057">
        <f t="shared" si="17"/>
        <v>11.334400000000002</v>
      </c>
    </row>
    <row r="1058" spans="15:19" x14ac:dyDescent="0.2">
      <c r="O1058">
        <v>12.337</v>
      </c>
      <c r="P1058">
        <v>33.863999999999997</v>
      </c>
      <c r="Q1058">
        <v>3.3005000000000003E-4</v>
      </c>
      <c r="R1058">
        <v>2.3E-2</v>
      </c>
      <c r="S1058">
        <f t="shared" si="17"/>
        <v>13.202000000000002</v>
      </c>
    </row>
    <row r="1059" spans="15:19" x14ac:dyDescent="0.2">
      <c r="O1059">
        <v>15.087</v>
      </c>
      <c r="P1059">
        <v>33.780999999999999</v>
      </c>
      <c r="Q1059">
        <v>3.7439E-4</v>
      </c>
      <c r="R1059">
        <v>2.3E-2</v>
      </c>
      <c r="S1059">
        <f t="shared" si="17"/>
        <v>14.9756</v>
      </c>
    </row>
    <row r="1060" spans="15:19" x14ac:dyDescent="0.2">
      <c r="O1060">
        <v>17.837</v>
      </c>
      <c r="P1060">
        <v>33.677999999999997</v>
      </c>
      <c r="Q1060">
        <v>4.1653000000000003E-4</v>
      </c>
      <c r="R1060">
        <v>2.3E-2</v>
      </c>
      <c r="S1060">
        <f t="shared" si="17"/>
        <v>16.661200000000001</v>
      </c>
    </row>
    <row r="1061" spans="15:19" x14ac:dyDescent="0.2">
      <c r="O1061">
        <v>20.587</v>
      </c>
      <c r="P1061">
        <v>33.561999999999998</v>
      </c>
      <c r="Q1061">
        <v>4.5659999999999999E-4</v>
      </c>
      <c r="R1061">
        <v>2.3E-2</v>
      </c>
      <c r="S1061">
        <f t="shared" si="17"/>
        <v>18.263999999999999</v>
      </c>
    </row>
    <row r="1062" spans="15:19" x14ac:dyDescent="0.2">
      <c r="O1062">
        <v>23.337</v>
      </c>
      <c r="P1062">
        <v>33.433999999999997</v>
      </c>
      <c r="Q1062">
        <v>4.9472999999999997E-4</v>
      </c>
      <c r="R1062">
        <v>2.3E-2</v>
      </c>
      <c r="S1062">
        <f t="shared" si="17"/>
        <v>19.789200000000001</v>
      </c>
    </row>
    <row r="1063" spans="15:19" x14ac:dyDescent="0.2">
      <c r="O1063">
        <v>26.087</v>
      </c>
      <c r="P1063">
        <v>33.298999999999999</v>
      </c>
      <c r="Q1063">
        <v>5.3103000000000004E-4</v>
      </c>
      <c r="R1063">
        <v>2.3E-2</v>
      </c>
      <c r="S1063">
        <f t="shared" si="17"/>
        <v>21.241200000000003</v>
      </c>
    </row>
    <row r="1064" spans="15:19" x14ac:dyDescent="0.2">
      <c r="O1064">
        <v>28.837</v>
      </c>
      <c r="P1064">
        <v>33.158000000000001</v>
      </c>
      <c r="Q1064">
        <v>5.6561999999999997E-4</v>
      </c>
      <c r="R1064">
        <v>2.3E-2</v>
      </c>
      <c r="S1064">
        <f t="shared" si="17"/>
        <v>22.6248</v>
      </c>
    </row>
    <row r="1065" spans="15:19" x14ac:dyDescent="0.2">
      <c r="O1065">
        <v>31.587</v>
      </c>
      <c r="P1065">
        <v>33.012</v>
      </c>
      <c r="Q1065">
        <v>5.9860999999999996E-4</v>
      </c>
      <c r="R1065">
        <v>2.3E-2</v>
      </c>
      <c r="S1065">
        <f t="shared" si="17"/>
        <v>23.944399999999998</v>
      </c>
    </row>
    <row r="1066" spans="15:19" x14ac:dyDescent="0.2">
      <c r="O1066">
        <v>34.337000000000003</v>
      </c>
      <c r="P1066">
        <v>32.862000000000002</v>
      </c>
      <c r="Q1066">
        <v>6.3007999999999998E-4</v>
      </c>
      <c r="R1066">
        <v>2.3E-2</v>
      </c>
      <c r="S1066">
        <f t="shared" si="17"/>
        <v>25.203199999999999</v>
      </c>
    </row>
    <row r="1067" spans="15:19" x14ac:dyDescent="0.2">
      <c r="O1067">
        <v>37.087000000000003</v>
      </c>
      <c r="P1067">
        <v>32.709000000000003</v>
      </c>
      <c r="Q1067">
        <v>6.6014000000000003E-4</v>
      </c>
      <c r="R1067">
        <v>2.3E-2</v>
      </c>
      <c r="S1067">
        <f t="shared" si="17"/>
        <v>26.4056</v>
      </c>
    </row>
    <row r="1068" spans="15:19" x14ac:dyDescent="0.2">
      <c r="O1068">
        <v>39.837000000000003</v>
      </c>
      <c r="P1068">
        <v>32.552999999999997</v>
      </c>
      <c r="Q1068">
        <v>6.8888E-4</v>
      </c>
      <c r="R1068">
        <v>2.3E-2</v>
      </c>
      <c r="S1068">
        <f t="shared" si="17"/>
        <v>27.555200000000003</v>
      </c>
    </row>
    <row r="1069" spans="15:19" x14ac:dyDescent="0.2">
      <c r="O1069">
        <v>42.587000000000003</v>
      </c>
      <c r="P1069">
        <v>32.395000000000003</v>
      </c>
      <c r="Q1069">
        <v>7.1635999999999998E-4</v>
      </c>
      <c r="R1069">
        <v>2.3E-2</v>
      </c>
      <c r="S1069">
        <f t="shared" si="17"/>
        <v>28.654399999999999</v>
      </c>
    </row>
    <row r="1070" spans="15:19" x14ac:dyDescent="0.2">
      <c r="O1070">
        <v>45.337000000000003</v>
      </c>
      <c r="P1070">
        <v>32.234999999999999</v>
      </c>
      <c r="Q1070">
        <v>7.4268000000000001E-4</v>
      </c>
      <c r="R1070">
        <v>2.3E-2</v>
      </c>
      <c r="S1070">
        <f t="shared" si="17"/>
        <v>29.7072</v>
      </c>
    </row>
    <row r="1071" spans="15:19" x14ac:dyDescent="0.2">
      <c r="O1071">
        <v>48.087000000000003</v>
      </c>
      <c r="P1071">
        <v>32.073</v>
      </c>
      <c r="Q1071">
        <v>7.6789000000000002E-4</v>
      </c>
      <c r="R1071">
        <v>2.3E-2</v>
      </c>
      <c r="S1071">
        <f t="shared" si="17"/>
        <v>30.715600000000002</v>
      </c>
    </row>
    <row r="1072" spans="15:19" x14ac:dyDescent="0.2">
      <c r="O1072">
        <v>50.837000000000003</v>
      </c>
      <c r="P1072">
        <v>31.91</v>
      </c>
      <c r="Q1072">
        <v>7.9206999999999997E-4</v>
      </c>
      <c r="R1072">
        <v>2.3E-2</v>
      </c>
      <c r="S1072">
        <f t="shared" si="17"/>
        <v>31.682799999999997</v>
      </c>
    </row>
    <row r="1073" spans="15:19" x14ac:dyDescent="0.2">
      <c r="O1073">
        <v>53.587000000000003</v>
      </c>
      <c r="P1073">
        <v>31.745000000000001</v>
      </c>
      <c r="Q1073">
        <v>8.1528999999999998E-4</v>
      </c>
      <c r="R1073">
        <v>2.3E-2</v>
      </c>
      <c r="S1073">
        <f t="shared" si="17"/>
        <v>32.611599999999996</v>
      </c>
    </row>
    <row r="1074" spans="15:19" x14ac:dyDescent="0.2">
      <c r="O1074">
        <v>56.337000000000003</v>
      </c>
      <c r="P1074">
        <v>31.58</v>
      </c>
      <c r="Q1074">
        <v>8.3759000000000004E-4</v>
      </c>
      <c r="R1074">
        <v>2.3E-2</v>
      </c>
      <c r="S1074">
        <f t="shared" si="17"/>
        <v>33.503599999999999</v>
      </c>
    </row>
    <row r="1075" spans="15:19" x14ac:dyDescent="0.2">
      <c r="O1075">
        <v>59.087000000000003</v>
      </c>
      <c r="P1075">
        <v>31.414000000000001</v>
      </c>
      <c r="Q1075">
        <v>8.5904999999999998E-4</v>
      </c>
      <c r="R1075">
        <v>2.3E-2</v>
      </c>
      <c r="S1075">
        <f t="shared" si="17"/>
        <v>34.361999999999995</v>
      </c>
    </row>
    <row r="1076" spans="15:19" x14ac:dyDescent="0.2">
      <c r="O1076">
        <v>61.837000000000003</v>
      </c>
      <c r="P1076">
        <v>31.247</v>
      </c>
      <c r="Q1076">
        <v>8.7969999999999997E-4</v>
      </c>
      <c r="R1076">
        <v>2.3E-2</v>
      </c>
      <c r="S1076">
        <f t="shared" si="17"/>
        <v>35.187999999999995</v>
      </c>
    </row>
    <row r="1077" spans="15:19" x14ac:dyDescent="0.2">
      <c r="O1077">
        <v>64.587000000000003</v>
      </c>
      <c r="P1077">
        <v>31.079000000000001</v>
      </c>
      <c r="Q1077">
        <v>8.9959000000000003E-4</v>
      </c>
      <c r="R1077">
        <v>2.3E-2</v>
      </c>
      <c r="S1077">
        <f t="shared" si="17"/>
        <v>35.983600000000003</v>
      </c>
    </row>
    <row r="1078" spans="15:19" x14ac:dyDescent="0.2">
      <c r="O1078">
        <v>67.337000000000003</v>
      </c>
      <c r="P1078">
        <v>30.911000000000001</v>
      </c>
      <c r="Q1078">
        <v>9.1878999999999995E-4</v>
      </c>
      <c r="R1078">
        <v>2.3E-2</v>
      </c>
      <c r="S1078">
        <f t="shared" si="17"/>
        <v>36.751599999999996</v>
      </c>
    </row>
    <row r="1079" spans="15:19" x14ac:dyDescent="0.2">
      <c r="O1079">
        <v>70.087000000000003</v>
      </c>
      <c r="P1079">
        <v>30.742999999999999</v>
      </c>
      <c r="Q1079">
        <v>9.3731999999999995E-4</v>
      </c>
      <c r="R1079">
        <v>2.3E-2</v>
      </c>
      <c r="S1079">
        <f t="shared" si="17"/>
        <v>37.492800000000003</v>
      </c>
    </row>
    <row r="1080" spans="15:19" x14ac:dyDescent="0.2">
      <c r="O1080">
        <v>72.837000000000003</v>
      </c>
      <c r="P1080">
        <v>30.574999999999999</v>
      </c>
      <c r="Q1080">
        <v>9.5522000000000001E-4</v>
      </c>
      <c r="R1080">
        <v>2.3E-2</v>
      </c>
      <c r="S1080">
        <f t="shared" si="17"/>
        <v>38.208800000000004</v>
      </c>
    </row>
    <row r="1081" spans="15:19" x14ac:dyDescent="0.2">
      <c r="O1081">
        <v>75.587000000000003</v>
      </c>
      <c r="P1081">
        <v>30.405999999999999</v>
      </c>
      <c r="Q1081">
        <v>9.7254999999999998E-4</v>
      </c>
      <c r="R1081">
        <v>2.3E-2</v>
      </c>
      <c r="S1081">
        <f t="shared" si="17"/>
        <v>38.902000000000001</v>
      </c>
    </row>
    <row r="1082" spans="15:19" x14ac:dyDescent="0.2">
      <c r="O1082">
        <v>78.337000000000003</v>
      </c>
      <c r="P1082">
        <v>30.238</v>
      </c>
      <c r="Q1082">
        <v>9.8931999999999991E-4</v>
      </c>
      <c r="R1082">
        <v>2.3E-2</v>
      </c>
      <c r="S1082">
        <f t="shared" si="17"/>
        <v>39.572800000000001</v>
      </c>
    </row>
    <row r="1083" spans="15:19" x14ac:dyDescent="0.2">
      <c r="O1083">
        <v>81.087000000000003</v>
      </c>
      <c r="P1083">
        <v>30.068999999999999</v>
      </c>
      <c r="Q1083">
        <v>1.0055999999999999E-3</v>
      </c>
      <c r="R1083">
        <v>2.3E-2</v>
      </c>
      <c r="S1083">
        <f t="shared" si="17"/>
        <v>40.223999999999997</v>
      </c>
    </row>
    <row r="1084" spans="15:19" x14ac:dyDescent="0.2">
      <c r="O1084">
        <v>83.837000000000003</v>
      </c>
      <c r="P1084">
        <v>29.901</v>
      </c>
      <c r="Q1084">
        <v>1.0214E-3</v>
      </c>
      <c r="R1084">
        <v>2.3E-2</v>
      </c>
      <c r="S1084">
        <f t="shared" si="17"/>
        <v>40.856000000000002</v>
      </c>
    </row>
    <row r="1085" spans="15:19" x14ac:dyDescent="0.2">
      <c r="O1085">
        <v>86.587000000000003</v>
      </c>
      <c r="P1085">
        <v>29.733000000000001</v>
      </c>
      <c r="Q1085">
        <v>1.0367E-3</v>
      </c>
      <c r="R1085">
        <v>2.3E-2</v>
      </c>
      <c r="S1085">
        <f t="shared" si="17"/>
        <v>41.467999999999996</v>
      </c>
    </row>
    <row r="1086" spans="15:19" x14ac:dyDescent="0.2">
      <c r="O1086">
        <v>89.337000000000003</v>
      </c>
      <c r="P1086">
        <v>29.565000000000001</v>
      </c>
      <c r="Q1086">
        <v>1.0516E-3</v>
      </c>
      <c r="R1086">
        <v>2.3E-2</v>
      </c>
      <c r="S1086">
        <f t="shared" si="17"/>
        <v>42.064</v>
      </c>
    </row>
    <row r="1087" spans="15:19" x14ac:dyDescent="0.2">
      <c r="O1087">
        <v>92.087000000000003</v>
      </c>
      <c r="P1087">
        <v>29.398</v>
      </c>
      <c r="Q1087">
        <v>1.0660999999999999E-3</v>
      </c>
      <c r="R1087">
        <v>2.3E-2</v>
      </c>
      <c r="S1087">
        <f t="shared" si="17"/>
        <v>42.643999999999998</v>
      </c>
    </row>
    <row r="1088" spans="15:19" x14ac:dyDescent="0.2">
      <c r="O1088">
        <v>94.837000000000003</v>
      </c>
      <c r="P1088">
        <v>29.231000000000002</v>
      </c>
      <c r="Q1088">
        <v>1.0801999999999999E-3</v>
      </c>
      <c r="R1088">
        <v>2.3E-2</v>
      </c>
      <c r="S1088">
        <f t="shared" si="17"/>
        <v>43.207999999999998</v>
      </c>
    </row>
    <row r="1089" spans="15:19" x14ac:dyDescent="0.2">
      <c r="O1089">
        <v>97.587000000000003</v>
      </c>
      <c r="P1089">
        <v>29.065000000000001</v>
      </c>
      <c r="Q1089">
        <v>1.0939999999999999E-3</v>
      </c>
      <c r="R1089">
        <v>2.3E-2</v>
      </c>
      <c r="S1089">
        <f t="shared" si="17"/>
        <v>43.759999999999991</v>
      </c>
    </row>
    <row r="1090" spans="15:19" x14ac:dyDescent="0.2">
      <c r="O1090">
        <v>100.34</v>
      </c>
      <c r="P1090">
        <v>28.899000000000001</v>
      </c>
      <c r="Q1090">
        <v>1.1073999999999999E-3</v>
      </c>
      <c r="R1090">
        <v>2.3E-2</v>
      </c>
      <c r="S1090">
        <f t="shared" si="17"/>
        <v>44.295999999999992</v>
      </c>
    </row>
    <row r="1091" spans="15:19" x14ac:dyDescent="0.2">
      <c r="O1091">
        <v>103.09</v>
      </c>
      <c r="P1091">
        <v>28.734000000000002</v>
      </c>
      <c r="Q1091">
        <v>1.1206E-3</v>
      </c>
      <c r="R1091">
        <v>2.3E-2</v>
      </c>
      <c r="S1091">
        <f t="shared" si="17"/>
        <v>44.824000000000005</v>
      </c>
    </row>
    <row r="1092" spans="15:19" x14ac:dyDescent="0.2">
      <c r="O1092">
        <v>105.84</v>
      </c>
      <c r="P1092">
        <v>28.568999999999999</v>
      </c>
      <c r="Q1092">
        <v>1.1333999999999999E-3</v>
      </c>
      <c r="R1092">
        <v>2.3E-2</v>
      </c>
      <c r="S1092">
        <f t="shared" si="17"/>
        <v>45.335999999999991</v>
      </c>
    </row>
    <row r="1093" spans="15:19" x14ac:dyDescent="0.2">
      <c r="O1093">
        <v>108.59</v>
      </c>
      <c r="P1093">
        <v>28.405000000000001</v>
      </c>
      <c r="Q1093">
        <v>1.1460000000000001E-3</v>
      </c>
      <c r="R1093">
        <v>2.3E-2</v>
      </c>
      <c r="S1093">
        <f t="shared" si="17"/>
        <v>45.84</v>
      </c>
    </row>
    <row r="1094" spans="15:19" x14ac:dyDescent="0.2">
      <c r="O1094">
        <v>108.94</v>
      </c>
      <c r="P1094">
        <v>28.384</v>
      </c>
      <c r="Q1094">
        <v>1.1475999999999999E-3</v>
      </c>
      <c r="R1094">
        <v>2.3E-2</v>
      </c>
      <c r="S1094">
        <f t="shared" si="17"/>
        <v>45.904000000000003</v>
      </c>
    </row>
    <row r="1095" spans="15:19" x14ac:dyDescent="0.2">
      <c r="O1095">
        <v>109.29</v>
      </c>
      <c r="P1095">
        <v>28.363</v>
      </c>
      <c r="Q1095">
        <v>1.1490999999999999E-3</v>
      </c>
      <c r="R1095">
        <v>2.3E-2</v>
      </c>
      <c r="S1095">
        <f t="shared" si="17"/>
        <v>45.963999999999999</v>
      </c>
    </row>
    <row r="1096" spans="15:19" x14ac:dyDescent="0.2">
      <c r="O1096">
        <v>109.65</v>
      </c>
      <c r="P1096">
        <v>28.341999999999999</v>
      </c>
      <c r="Q1096">
        <v>1.1506999999999999E-3</v>
      </c>
      <c r="R1096">
        <v>2.3E-2</v>
      </c>
      <c r="S1096">
        <f t="shared" si="17"/>
        <v>46.027999999999999</v>
      </c>
    </row>
    <row r="1097" spans="15:19" x14ac:dyDescent="0.2">
      <c r="O1097">
        <v>110</v>
      </c>
      <c r="P1097">
        <v>28.321000000000002</v>
      </c>
      <c r="Q1097">
        <v>1.1523E-3</v>
      </c>
      <c r="R1097">
        <v>2.3E-2</v>
      </c>
      <c r="S1097">
        <f t="shared" si="17"/>
        <v>46.091999999999999</v>
      </c>
    </row>
    <row r="1098" spans="15:19" x14ac:dyDescent="0.2">
      <c r="O1098">
        <v>0</v>
      </c>
      <c r="P1098">
        <v>33.200000000000003</v>
      </c>
      <c r="Q1098">
        <v>1E-4</v>
      </c>
      <c r="R1098">
        <v>2.4E-2</v>
      </c>
      <c r="S1098">
        <f t="shared" si="17"/>
        <v>4</v>
      </c>
    </row>
    <row r="1099" spans="15:19" x14ac:dyDescent="0.2">
      <c r="O1099">
        <v>2.4060999999999999</v>
      </c>
      <c r="P1099">
        <v>33.761000000000003</v>
      </c>
      <c r="Q1099">
        <v>1.4903E-4</v>
      </c>
      <c r="R1099">
        <v>2.4E-2</v>
      </c>
      <c r="S1099">
        <f t="shared" si="17"/>
        <v>5.9611999999999998</v>
      </c>
    </row>
    <row r="1100" spans="15:19" x14ac:dyDescent="0.2">
      <c r="O1100">
        <v>4.8121999999999998</v>
      </c>
      <c r="P1100">
        <v>33.917000000000002</v>
      </c>
      <c r="Q1100">
        <v>1.9573E-4</v>
      </c>
      <c r="R1100">
        <v>2.4E-2</v>
      </c>
      <c r="S1100">
        <f t="shared" si="17"/>
        <v>7.8291999999999993</v>
      </c>
    </row>
    <row r="1101" spans="15:19" x14ac:dyDescent="0.2">
      <c r="O1101">
        <v>7.2183000000000002</v>
      </c>
      <c r="P1101">
        <v>33.911000000000001</v>
      </c>
      <c r="Q1101">
        <v>2.4021000000000001E-4</v>
      </c>
      <c r="R1101">
        <v>2.4E-2</v>
      </c>
      <c r="S1101">
        <f t="shared" si="17"/>
        <v>9.6083999999999996</v>
      </c>
    </row>
    <row r="1102" spans="15:19" x14ac:dyDescent="0.2">
      <c r="O1102">
        <v>9.6244999999999994</v>
      </c>
      <c r="P1102">
        <v>33.875999999999998</v>
      </c>
      <c r="Q1102">
        <v>2.8259999999999998E-4</v>
      </c>
      <c r="R1102">
        <v>2.4E-2</v>
      </c>
      <c r="S1102">
        <f t="shared" si="17"/>
        <v>11.304</v>
      </c>
    </row>
    <row r="1103" spans="15:19" x14ac:dyDescent="0.2">
      <c r="O1103">
        <v>12.374000000000001</v>
      </c>
      <c r="P1103">
        <v>33.817999999999998</v>
      </c>
      <c r="Q1103">
        <v>3.2866999999999998E-4</v>
      </c>
      <c r="R1103">
        <v>2.4E-2</v>
      </c>
      <c r="S1103">
        <f t="shared" si="17"/>
        <v>13.146800000000001</v>
      </c>
    </row>
    <row r="1104" spans="15:19" x14ac:dyDescent="0.2">
      <c r="O1104">
        <v>15.124000000000001</v>
      </c>
      <c r="P1104">
        <v>33.728000000000002</v>
      </c>
      <c r="Q1104">
        <v>3.7232999999999998E-4</v>
      </c>
      <c r="R1104">
        <v>2.4E-2</v>
      </c>
      <c r="S1104">
        <f t="shared" si="17"/>
        <v>14.893199999999998</v>
      </c>
    </row>
    <row r="1105" spans="15:19" x14ac:dyDescent="0.2">
      <c r="O1105">
        <v>17.873999999999999</v>
      </c>
      <c r="P1105">
        <v>33.616999999999997</v>
      </c>
      <c r="Q1105">
        <v>4.1374000000000001E-4</v>
      </c>
      <c r="R1105">
        <v>2.4E-2</v>
      </c>
      <c r="S1105">
        <f t="shared" si="17"/>
        <v>16.549600000000002</v>
      </c>
    </row>
    <row r="1106" spans="15:19" x14ac:dyDescent="0.2">
      <c r="O1106">
        <v>20.623999999999999</v>
      </c>
      <c r="P1106">
        <v>33.491999999999997</v>
      </c>
      <c r="Q1106">
        <v>4.5303999999999999E-4</v>
      </c>
      <c r="R1106">
        <v>2.4E-2</v>
      </c>
      <c r="S1106">
        <f t="shared" ref="S1106:S1169" si="18">Q1106*40*1000</f>
        <v>18.121599999999997</v>
      </c>
    </row>
    <row r="1107" spans="15:19" x14ac:dyDescent="0.2">
      <c r="O1107">
        <v>23.373999999999999</v>
      </c>
      <c r="P1107">
        <v>33.356999999999999</v>
      </c>
      <c r="Q1107">
        <v>4.9036999999999996E-4</v>
      </c>
      <c r="R1107">
        <v>2.4E-2</v>
      </c>
      <c r="S1107">
        <f t="shared" si="18"/>
        <v>19.614799999999999</v>
      </c>
    </row>
    <row r="1108" spans="15:19" x14ac:dyDescent="0.2">
      <c r="O1108">
        <v>26.123999999999999</v>
      </c>
      <c r="P1108">
        <v>33.213999999999999</v>
      </c>
      <c r="Q1108">
        <v>5.2583999999999997E-4</v>
      </c>
      <c r="R1108">
        <v>2.4E-2</v>
      </c>
      <c r="S1108">
        <f t="shared" si="18"/>
        <v>21.0336</v>
      </c>
    </row>
    <row r="1109" spans="15:19" x14ac:dyDescent="0.2">
      <c r="O1109">
        <v>28.873999999999999</v>
      </c>
      <c r="P1109">
        <v>33.064999999999998</v>
      </c>
      <c r="Q1109">
        <v>5.5959E-4</v>
      </c>
      <c r="R1109">
        <v>2.4E-2</v>
      </c>
      <c r="S1109">
        <f t="shared" si="18"/>
        <v>22.383600000000001</v>
      </c>
    </row>
    <row r="1110" spans="15:19" x14ac:dyDescent="0.2">
      <c r="O1110">
        <v>31.623999999999999</v>
      </c>
      <c r="P1110">
        <v>32.911000000000001</v>
      </c>
      <c r="Q1110">
        <v>5.9170999999999996E-4</v>
      </c>
      <c r="R1110">
        <v>2.4E-2</v>
      </c>
      <c r="S1110">
        <f t="shared" si="18"/>
        <v>23.668399999999998</v>
      </c>
    </row>
    <row r="1111" spans="15:19" x14ac:dyDescent="0.2">
      <c r="O1111">
        <v>34.374000000000002</v>
      </c>
      <c r="P1111">
        <v>32.753</v>
      </c>
      <c r="Q1111">
        <v>6.2231999999999999E-4</v>
      </c>
      <c r="R1111">
        <v>2.4E-2</v>
      </c>
      <c r="S1111">
        <f t="shared" si="18"/>
        <v>24.892800000000001</v>
      </c>
    </row>
    <row r="1112" spans="15:19" x14ac:dyDescent="0.2">
      <c r="O1112">
        <v>37.124000000000002</v>
      </c>
      <c r="P1112">
        <v>32.591999999999999</v>
      </c>
      <c r="Q1112">
        <v>6.5151E-4</v>
      </c>
      <c r="R1112">
        <v>2.4E-2</v>
      </c>
      <c r="S1112">
        <f t="shared" si="18"/>
        <v>26.060400000000001</v>
      </c>
    </row>
    <row r="1113" spans="15:19" x14ac:dyDescent="0.2">
      <c r="O1113">
        <v>39.874000000000002</v>
      </c>
      <c r="P1113">
        <v>32.427999999999997</v>
      </c>
      <c r="Q1113">
        <v>6.7937E-4</v>
      </c>
      <c r="R1113">
        <v>2.4E-2</v>
      </c>
      <c r="S1113">
        <f t="shared" si="18"/>
        <v>27.174799999999998</v>
      </c>
    </row>
    <row r="1114" spans="15:19" x14ac:dyDescent="0.2">
      <c r="O1114">
        <v>42.624000000000002</v>
      </c>
      <c r="P1114">
        <v>32.262</v>
      </c>
      <c r="Q1114">
        <v>7.0598999999999998E-4</v>
      </c>
      <c r="R1114">
        <v>2.4E-2</v>
      </c>
      <c r="S1114">
        <f t="shared" si="18"/>
        <v>28.239599999999999</v>
      </c>
    </row>
    <row r="1115" spans="15:19" x14ac:dyDescent="0.2">
      <c r="O1115">
        <v>45.374000000000002</v>
      </c>
      <c r="P1115">
        <v>32.094000000000001</v>
      </c>
      <c r="Q1115">
        <v>7.3143999999999998E-4</v>
      </c>
      <c r="R1115">
        <v>2.4E-2</v>
      </c>
      <c r="S1115">
        <f t="shared" si="18"/>
        <v>29.257599999999996</v>
      </c>
    </row>
    <row r="1116" spans="15:19" x14ac:dyDescent="0.2">
      <c r="O1116">
        <v>48.124000000000002</v>
      </c>
      <c r="P1116">
        <v>31.925000000000001</v>
      </c>
      <c r="Q1116">
        <v>7.5580000000000005E-4</v>
      </c>
      <c r="R1116">
        <v>2.4E-2</v>
      </c>
      <c r="S1116">
        <f t="shared" si="18"/>
        <v>30.232000000000003</v>
      </c>
    </row>
    <row r="1117" spans="15:19" x14ac:dyDescent="0.2">
      <c r="O1117">
        <v>50.874000000000002</v>
      </c>
      <c r="P1117">
        <v>31.754000000000001</v>
      </c>
      <c r="Q1117">
        <v>7.7914E-4</v>
      </c>
      <c r="R1117">
        <v>2.4E-2</v>
      </c>
      <c r="S1117">
        <f t="shared" si="18"/>
        <v>31.165600000000001</v>
      </c>
    </row>
    <row r="1118" spans="15:19" x14ac:dyDescent="0.2">
      <c r="O1118">
        <v>53.624000000000002</v>
      </c>
      <c r="P1118">
        <v>31.581</v>
      </c>
      <c r="Q1118">
        <v>8.0152000000000001E-4</v>
      </c>
      <c r="R1118">
        <v>2.4E-2</v>
      </c>
      <c r="S1118">
        <f t="shared" si="18"/>
        <v>32.0608</v>
      </c>
    </row>
    <row r="1119" spans="15:19" x14ac:dyDescent="0.2">
      <c r="O1119">
        <v>56.374000000000002</v>
      </c>
      <c r="P1119">
        <v>31.408000000000001</v>
      </c>
      <c r="Q1119">
        <v>8.2301E-4</v>
      </c>
      <c r="R1119">
        <v>2.4E-2</v>
      </c>
      <c r="S1119">
        <f t="shared" si="18"/>
        <v>32.920400000000001</v>
      </c>
    </row>
    <row r="1120" spans="15:19" x14ac:dyDescent="0.2">
      <c r="O1120">
        <v>59.124000000000002</v>
      </c>
      <c r="P1120">
        <v>31.234000000000002</v>
      </c>
      <c r="Q1120">
        <v>8.4365999999999998E-4</v>
      </c>
      <c r="R1120">
        <v>2.4E-2</v>
      </c>
      <c r="S1120">
        <f t="shared" si="18"/>
        <v>33.746399999999994</v>
      </c>
    </row>
    <row r="1121" spans="15:19" x14ac:dyDescent="0.2">
      <c r="O1121">
        <v>61.874000000000002</v>
      </c>
      <c r="P1121">
        <v>31.06</v>
      </c>
      <c r="Q1121">
        <v>8.6353000000000005E-4</v>
      </c>
      <c r="R1121">
        <v>2.4E-2</v>
      </c>
      <c r="S1121">
        <f t="shared" si="18"/>
        <v>34.541200000000003</v>
      </c>
    </row>
    <row r="1122" spans="15:19" x14ac:dyDescent="0.2">
      <c r="O1122">
        <v>64.623999999999995</v>
      </c>
      <c r="P1122">
        <v>30.885000000000002</v>
      </c>
      <c r="Q1122">
        <v>8.8267E-4</v>
      </c>
      <c r="R1122">
        <v>2.4E-2</v>
      </c>
      <c r="S1122">
        <f t="shared" si="18"/>
        <v>35.306800000000003</v>
      </c>
    </row>
    <row r="1123" spans="15:19" x14ac:dyDescent="0.2">
      <c r="O1123">
        <v>67.373999999999995</v>
      </c>
      <c r="P1123">
        <v>30.709</v>
      </c>
      <c r="Q1123">
        <v>9.0112000000000005E-4</v>
      </c>
      <c r="R1123">
        <v>2.4E-2</v>
      </c>
      <c r="S1123">
        <f t="shared" si="18"/>
        <v>36.044800000000002</v>
      </c>
    </row>
    <row r="1124" spans="15:19" x14ac:dyDescent="0.2">
      <c r="O1124">
        <v>70.123999999999995</v>
      </c>
      <c r="P1124">
        <v>30.533999999999999</v>
      </c>
      <c r="Q1124">
        <v>9.1892000000000004E-4</v>
      </c>
      <c r="R1124">
        <v>2.4E-2</v>
      </c>
      <c r="S1124">
        <f t="shared" si="18"/>
        <v>36.756799999999998</v>
      </c>
    </row>
    <row r="1125" spans="15:19" x14ac:dyDescent="0.2">
      <c r="O1125">
        <v>72.873999999999995</v>
      </c>
      <c r="P1125">
        <v>30.358000000000001</v>
      </c>
      <c r="Q1125">
        <v>9.3612000000000003E-4</v>
      </c>
      <c r="R1125">
        <v>2.4E-2</v>
      </c>
      <c r="S1125">
        <f t="shared" si="18"/>
        <v>37.444800000000001</v>
      </c>
    </row>
    <row r="1126" spans="15:19" x14ac:dyDescent="0.2">
      <c r="O1126">
        <v>75.623999999999995</v>
      </c>
      <c r="P1126">
        <v>30.183</v>
      </c>
      <c r="Q1126">
        <v>9.5275999999999998E-4</v>
      </c>
      <c r="R1126">
        <v>2.4E-2</v>
      </c>
      <c r="S1126">
        <f t="shared" si="18"/>
        <v>38.110400000000006</v>
      </c>
    </row>
    <row r="1127" spans="15:19" x14ac:dyDescent="0.2">
      <c r="O1127">
        <v>78.373999999999995</v>
      </c>
      <c r="P1127">
        <v>30.007000000000001</v>
      </c>
      <c r="Q1127">
        <v>9.6887999999999998E-4</v>
      </c>
      <c r="R1127">
        <v>2.4E-2</v>
      </c>
      <c r="S1127">
        <f t="shared" si="18"/>
        <v>38.755199999999995</v>
      </c>
    </row>
    <row r="1128" spans="15:19" x14ac:dyDescent="0.2">
      <c r="O1128">
        <v>81.123999999999995</v>
      </c>
      <c r="P1128">
        <v>29.832000000000001</v>
      </c>
      <c r="Q1128">
        <v>9.8449999999999992E-4</v>
      </c>
      <c r="R1128">
        <v>2.4E-2</v>
      </c>
      <c r="S1128">
        <f t="shared" si="18"/>
        <v>39.379999999999995</v>
      </c>
    </row>
    <row r="1129" spans="15:19" x14ac:dyDescent="0.2">
      <c r="O1129">
        <v>83.873999999999995</v>
      </c>
      <c r="P1129">
        <v>29.657</v>
      </c>
      <c r="Q1129">
        <v>9.9964999999999993E-4</v>
      </c>
      <c r="R1129">
        <v>2.4E-2</v>
      </c>
      <c r="S1129">
        <f t="shared" si="18"/>
        <v>39.985999999999997</v>
      </c>
    </row>
    <row r="1130" spans="15:19" x14ac:dyDescent="0.2">
      <c r="O1130">
        <v>86.623999999999995</v>
      </c>
      <c r="P1130">
        <v>29.481999999999999</v>
      </c>
      <c r="Q1130">
        <v>1.0143999999999999E-3</v>
      </c>
      <c r="R1130">
        <v>2.4E-2</v>
      </c>
      <c r="S1130">
        <f t="shared" si="18"/>
        <v>40.576000000000001</v>
      </c>
    </row>
    <row r="1131" spans="15:19" x14ac:dyDescent="0.2">
      <c r="O1131">
        <v>89.373999999999995</v>
      </c>
      <c r="P1131">
        <v>29.308</v>
      </c>
      <c r="Q1131">
        <v>1.0287E-3</v>
      </c>
      <c r="R1131">
        <v>2.4E-2</v>
      </c>
      <c r="S1131">
        <f t="shared" si="18"/>
        <v>41.148000000000003</v>
      </c>
    </row>
    <row r="1132" spans="15:19" x14ac:dyDescent="0.2">
      <c r="O1132">
        <v>92.123999999999995</v>
      </c>
      <c r="P1132">
        <v>29.134</v>
      </c>
      <c r="Q1132">
        <v>1.0426000000000001E-3</v>
      </c>
      <c r="R1132">
        <v>2.4E-2</v>
      </c>
      <c r="S1132">
        <f t="shared" si="18"/>
        <v>41.704000000000008</v>
      </c>
    </row>
    <row r="1133" spans="15:19" x14ac:dyDescent="0.2">
      <c r="O1133">
        <v>94.873999999999995</v>
      </c>
      <c r="P1133">
        <v>28.960999999999999</v>
      </c>
      <c r="Q1133">
        <v>1.0562E-3</v>
      </c>
      <c r="R1133">
        <v>2.4E-2</v>
      </c>
      <c r="S1133">
        <f t="shared" si="18"/>
        <v>42.247999999999998</v>
      </c>
    </row>
    <row r="1134" spans="15:19" x14ac:dyDescent="0.2">
      <c r="O1134">
        <v>97.623999999999995</v>
      </c>
      <c r="P1134">
        <v>28.788</v>
      </c>
      <c r="Q1134">
        <v>1.0694999999999999E-3</v>
      </c>
      <c r="R1134">
        <v>2.4E-2</v>
      </c>
      <c r="S1134">
        <f t="shared" si="18"/>
        <v>42.78</v>
      </c>
    </row>
    <row r="1135" spans="15:19" x14ac:dyDescent="0.2">
      <c r="O1135">
        <v>100.37</v>
      </c>
      <c r="P1135">
        <v>28.616</v>
      </c>
      <c r="Q1135">
        <v>1.0824000000000001E-3</v>
      </c>
      <c r="R1135">
        <v>2.4E-2</v>
      </c>
      <c r="S1135">
        <f t="shared" si="18"/>
        <v>43.295999999999999</v>
      </c>
    </row>
    <row r="1136" spans="15:19" x14ac:dyDescent="0.2">
      <c r="O1136">
        <v>103.12</v>
      </c>
      <c r="P1136">
        <v>28.445</v>
      </c>
      <c r="Q1136">
        <v>1.0950999999999999E-3</v>
      </c>
      <c r="R1136">
        <v>2.4E-2</v>
      </c>
      <c r="S1136">
        <f t="shared" si="18"/>
        <v>43.803999999999995</v>
      </c>
    </row>
    <row r="1137" spans="15:19" x14ac:dyDescent="0.2">
      <c r="O1137">
        <v>105.87</v>
      </c>
      <c r="P1137">
        <v>28.274999999999999</v>
      </c>
      <c r="Q1137">
        <v>1.1073999999999999E-3</v>
      </c>
      <c r="R1137">
        <v>2.4E-2</v>
      </c>
      <c r="S1137">
        <f t="shared" si="18"/>
        <v>44.295999999999992</v>
      </c>
    </row>
    <row r="1138" spans="15:19" x14ac:dyDescent="0.2">
      <c r="O1138">
        <v>108.62</v>
      </c>
      <c r="P1138">
        <v>28.106000000000002</v>
      </c>
      <c r="Q1138">
        <v>1.1195999999999999E-3</v>
      </c>
      <c r="R1138">
        <v>2.4E-2</v>
      </c>
      <c r="S1138">
        <f t="shared" si="18"/>
        <v>44.783999999999999</v>
      </c>
    </row>
    <row r="1139" spans="15:19" x14ac:dyDescent="0.2">
      <c r="O1139">
        <v>108.97</v>
      </c>
      <c r="P1139">
        <v>28.084</v>
      </c>
      <c r="Q1139">
        <v>1.1211000000000001E-3</v>
      </c>
      <c r="R1139">
        <v>2.4E-2</v>
      </c>
      <c r="S1139">
        <f t="shared" si="18"/>
        <v>44.844000000000001</v>
      </c>
    </row>
    <row r="1140" spans="15:19" x14ac:dyDescent="0.2">
      <c r="O1140">
        <v>109.31</v>
      </c>
      <c r="P1140">
        <v>28.062999999999999</v>
      </c>
      <c r="Q1140">
        <v>1.1225E-3</v>
      </c>
      <c r="R1140">
        <v>2.4E-2</v>
      </c>
      <c r="S1140">
        <f t="shared" si="18"/>
        <v>44.900000000000006</v>
      </c>
    </row>
    <row r="1141" spans="15:19" x14ac:dyDescent="0.2">
      <c r="O1141">
        <v>109.66</v>
      </c>
      <c r="P1141">
        <v>28.042000000000002</v>
      </c>
      <c r="Q1141">
        <v>1.124E-3</v>
      </c>
      <c r="R1141">
        <v>2.4E-2</v>
      </c>
      <c r="S1141">
        <f t="shared" si="18"/>
        <v>44.96</v>
      </c>
    </row>
    <row r="1142" spans="15:19" x14ac:dyDescent="0.2">
      <c r="O1142">
        <v>110</v>
      </c>
      <c r="P1142">
        <v>28.021000000000001</v>
      </c>
      <c r="Q1142">
        <v>1.1255E-3</v>
      </c>
      <c r="R1142">
        <v>2.4E-2</v>
      </c>
      <c r="S1142">
        <f t="shared" si="18"/>
        <v>45.019999999999996</v>
      </c>
    </row>
    <row r="1143" spans="15:19" x14ac:dyDescent="0.2">
      <c r="O1143">
        <v>0</v>
      </c>
      <c r="P1143">
        <v>33.200000000000003</v>
      </c>
      <c r="Q1143">
        <v>1E-4</v>
      </c>
      <c r="R1143">
        <v>2.5000000000000001E-2</v>
      </c>
      <c r="S1143">
        <f t="shared" si="18"/>
        <v>4</v>
      </c>
    </row>
    <row r="1144" spans="15:19" x14ac:dyDescent="0.2">
      <c r="O1144">
        <v>2.4155000000000002</v>
      </c>
      <c r="P1144">
        <v>33.750999999999998</v>
      </c>
      <c r="Q1144">
        <v>1.4898E-4</v>
      </c>
      <c r="R1144">
        <v>2.5000000000000001E-2</v>
      </c>
      <c r="S1144">
        <f t="shared" si="18"/>
        <v>5.9591999999999992</v>
      </c>
    </row>
    <row r="1145" spans="15:19" x14ac:dyDescent="0.2">
      <c r="O1145">
        <v>4.8310000000000004</v>
      </c>
      <c r="P1145">
        <v>33.898000000000003</v>
      </c>
      <c r="Q1145">
        <v>1.9552E-4</v>
      </c>
      <c r="R1145">
        <v>2.5000000000000001E-2</v>
      </c>
      <c r="S1145">
        <f t="shared" si="18"/>
        <v>7.8207999999999993</v>
      </c>
    </row>
    <row r="1146" spans="15:19" x14ac:dyDescent="0.2">
      <c r="O1146">
        <v>7.2465000000000002</v>
      </c>
      <c r="P1146">
        <v>33.881999999999998</v>
      </c>
      <c r="Q1146">
        <v>2.3975999999999999E-4</v>
      </c>
      <c r="R1146">
        <v>2.5000000000000001E-2</v>
      </c>
      <c r="S1146">
        <f t="shared" si="18"/>
        <v>9.5903999999999989</v>
      </c>
    </row>
    <row r="1147" spans="15:19" x14ac:dyDescent="0.2">
      <c r="O1147">
        <v>9.6620000000000008</v>
      </c>
      <c r="P1147">
        <v>33.837000000000003</v>
      </c>
      <c r="Q1147">
        <v>2.8184E-4</v>
      </c>
      <c r="R1147">
        <v>2.5000000000000001E-2</v>
      </c>
      <c r="S1147">
        <f t="shared" si="18"/>
        <v>11.2736</v>
      </c>
    </row>
    <row r="1148" spans="15:19" x14ac:dyDescent="0.2">
      <c r="O1148">
        <v>12.412000000000001</v>
      </c>
      <c r="P1148">
        <v>33.771000000000001</v>
      </c>
      <c r="Q1148">
        <v>3.2729999999999999E-4</v>
      </c>
      <c r="R1148">
        <v>2.5000000000000001E-2</v>
      </c>
      <c r="S1148">
        <f t="shared" si="18"/>
        <v>13.091999999999999</v>
      </c>
    </row>
    <row r="1149" spans="15:19" x14ac:dyDescent="0.2">
      <c r="O1149">
        <v>15.162000000000001</v>
      </c>
      <c r="P1149">
        <v>33.673000000000002</v>
      </c>
      <c r="Q1149">
        <v>3.7029000000000001E-4</v>
      </c>
      <c r="R1149">
        <v>2.5000000000000001E-2</v>
      </c>
      <c r="S1149">
        <f t="shared" si="18"/>
        <v>14.8116</v>
      </c>
    </row>
    <row r="1150" spans="15:19" x14ac:dyDescent="0.2">
      <c r="O1150">
        <v>17.911999999999999</v>
      </c>
      <c r="P1150">
        <v>33.554000000000002</v>
      </c>
      <c r="Q1150">
        <v>4.1098000000000003E-4</v>
      </c>
      <c r="R1150">
        <v>2.5000000000000001E-2</v>
      </c>
      <c r="S1150">
        <f t="shared" si="18"/>
        <v>16.4392</v>
      </c>
    </row>
    <row r="1151" spans="15:19" x14ac:dyDescent="0.2">
      <c r="O1151">
        <v>20.661999999999999</v>
      </c>
      <c r="P1151">
        <v>33.421999999999997</v>
      </c>
      <c r="Q1151">
        <v>4.4953000000000001E-4</v>
      </c>
      <c r="R1151">
        <v>2.5000000000000001E-2</v>
      </c>
      <c r="S1151">
        <f t="shared" si="18"/>
        <v>17.981199999999998</v>
      </c>
    </row>
    <row r="1152" spans="15:19" x14ac:dyDescent="0.2">
      <c r="O1152">
        <v>23.411999999999999</v>
      </c>
      <c r="P1152">
        <v>33.279000000000003</v>
      </c>
      <c r="Q1152">
        <v>4.8607000000000001E-4</v>
      </c>
      <c r="R1152">
        <v>2.5000000000000001E-2</v>
      </c>
      <c r="S1152">
        <f t="shared" si="18"/>
        <v>19.442799999999998</v>
      </c>
    </row>
    <row r="1153" spans="15:19" x14ac:dyDescent="0.2">
      <c r="O1153">
        <v>26.161999999999999</v>
      </c>
      <c r="P1153">
        <v>33.128</v>
      </c>
      <c r="Q1153">
        <v>5.2074E-4</v>
      </c>
      <c r="R1153">
        <v>2.5000000000000001E-2</v>
      </c>
      <c r="S1153">
        <f t="shared" si="18"/>
        <v>20.829599999999999</v>
      </c>
    </row>
    <row r="1154" spans="15:19" x14ac:dyDescent="0.2">
      <c r="O1154">
        <v>28.911999999999999</v>
      </c>
      <c r="P1154">
        <v>32.970999999999997</v>
      </c>
      <c r="Q1154">
        <v>5.5365999999999998E-4</v>
      </c>
      <c r="R1154">
        <v>2.5000000000000001E-2</v>
      </c>
      <c r="S1154">
        <f t="shared" si="18"/>
        <v>22.1464</v>
      </c>
    </row>
    <row r="1155" spans="15:19" x14ac:dyDescent="0.2">
      <c r="O1155">
        <v>31.661999999999999</v>
      </c>
      <c r="P1155">
        <v>32.808999999999997</v>
      </c>
      <c r="Q1155">
        <v>5.8496000000000004E-4</v>
      </c>
      <c r="R1155">
        <v>2.5000000000000001E-2</v>
      </c>
      <c r="S1155">
        <f t="shared" si="18"/>
        <v>23.398399999999999</v>
      </c>
    </row>
    <row r="1156" spans="15:19" x14ac:dyDescent="0.2">
      <c r="O1156">
        <v>34.411999999999999</v>
      </c>
      <c r="P1156">
        <v>32.643999999999998</v>
      </c>
      <c r="Q1156">
        <v>6.1472999999999996E-4</v>
      </c>
      <c r="R1156">
        <v>2.5000000000000001E-2</v>
      </c>
      <c r="S1156">
        <f t="shared" si="18"/>
        <v>24.589199999999998</v>
      </c>
    </row>
    <row r="1157" spans="15:19" x14ac:dyDescent="0.2">
      <c r="O1157">
        <v>37.161999999999999</v>
      </c>
      <c r="P1157">
        <v>32.475000000000001</v>
      </c>
      <c r="Q1157">
        <v>6.4307999999999998E-4</v>
      </c>
      <c r="R1157">
        <v>2.5000000000000001E-2</v>
      </c>
      <c r="S1157">
        <f t="shared" si="18"/>
        <v>25.723199999999999</v>
      </c>
    </row>
    <row r="1158" spans="15:19" x14ac:dyDescent="0.2">
      <c r="O1158">
        <v>39.911999999999999</v>
      </c>
      <c r="P1158">
        <v>32.302999999999997</v>
      </c>
      <c r="Q1158">
        <v>6.7009999999999997E-4</v>
      </c>
      <c r="R1158">
        <v>2.5000000000000001E-2</v>
      </c>
      <c r="S1158">
        <f t="shared" si="18"/>
        <v>26.803999999999998</v>
      </c>
    </row>
    <row r="1159" spans="15:19" x14ac:dyDescent="0.2">
      <c r="O1159">
        <v>42.661999999999999</v>
      </c>
      <c r="P1159">
        <v>32.128999999999998</v>
      </c>
      <c r="Q1159">
        <v>6.9587999999999996E-4</v>
      </c>
      <c r="R1159">
        <v>2.5000000000000001E-2</v>
      </c>
      <c r="S1159">
        <f t="shared" si="18"/>
        <v>27.835199999999997</v>
      </c>
    </row>
    <row r="1160" spans="15:19" x14ac:dyDescent="0.2">
      <c r="O1160">
        <v>45.411999999999999</v>
      </c>
      <c r="P1160">
        <v>31.952999999999999</v>
      </c>
      <c r="Q1160">
        <v>7.2051000000000005E-4</v>
      </c>
      <c r="R1160">
        <v>2.5000000000000001E-2</v>
      </c>
      <c r="S1160">
        <f t="shared" si="18"/>
        <v>28.820400000000003</v>
      </c>
    </row>
    <row r="1161" spans="15:19" x14ac:dyDescent="0.2">
      <c r="O1161">
        <v>48.161999999999999</v>
      </c>
      <c r="P1161">
        <v>31.776</v>
      </c>
      <c r="Q1161">
        <v>7.4405999999999995E-4</v>
      </c>
      <c r="R1161">
        <v>2.5000000000000001E-2</v>
      </c>
      <c r="S1161">
        <f t="shared" si="18"/>
        <v>29.7624</v>
      </c>
    </row>
    <row r="1162" spans="15:19" x14ac:dyDescent="0.2">
      <c r="O1162">
        <v>50.911999999999999</v>
      </c>
      <c r="P1162">
        <v>31.597000000000001</v>
      </c>
      <c r="Q1162">
        <v>7.6659999999999999E-4</v>
      </c>
      <c r="R1162">
        <v>2.5000000000000001E-2</v>
      </c>
      <c r="S1162">
        <f t="shared" si="18"/>
        <v>30.664000000000001</v>
      </c>
    </row>
    <row r="1163" spans="15:19" x14ac:dyDescent="0.2">
      <c r="O1163">
        <v>53.661999999999999</v>
      </c>
      <c r="P1163">
        <v>31.417000000000002</v>
      </c>
      <c r="Q1163">
        <v>7.8819999999999997E-4</v>
      </c>
      <c r="R1163">
        <v>2.5000000000000001E-2</v>
      </c>
      <c r="S1163">
        <f t="shared" si="18"/>
        <v>31.527999999999999</v>
      </c>
    </row>
    <row r="1164" spans="15:19" x14ac:dyDescent="0.2">
      <c r="O1164">
        <v>56.411999999999999</v>
      </c>
      <c r="P1164">
        <v>31.236000000000001</v>
      </c>
      <c r="Q1164">
        <v>8.0891999999999997E-4</v>
      </c>
      <c r="R1164">
        <v>2.5000000000000001E-2</v>
      </c>
      <c r="S1164">
        <f t="shared" si="18"/>
        <v>32.3568</v>
      </c>
    </row>
    <row r="1165" spans="15:19" x14ac:dyDescent="0.2">
      <c r="O1165">
        <v>59.161999999999999</v>
      </c>
      <c r="P1165">
        <v>31.055</v>
      </c>
      <c r="Q1165">
        <v>8.2881999999999997E-4</v>
      </c>
      <c r="R1165">
        <v>2.5000000000000001E-2</v>
      </c>
      <c r="S1165">
        <f t="shared" si="18"/>
        <v>33.152799999999999</v>
      </c>
    </row>
    <row r="1166" spans="15:19" x14ac:dyDescent="0.2">
      <c r="O1166">
        <v>61.911999999999999</v>
      </c>
      <c r="P1166">
        <v>30.873000000000001</v>
      </c>
      <c r="Q1166">
        <v>8.4796000000000003E-4</v>
      </c>
      <c r="R1166">
        <v>2.5000000000000001E-2</v>
      </c>
      <c r="S1166">
        <f t="shared" si="18"/>
        <v>33.918399999999998</v>
      </c>
    </row>
    <row r="1167" spans="15:19" x14ac:dyDescent="0.2">
      <c r="O1167">
        <v>64.662000000000006</v>
      </c>
      <c r="P1167">
        <v>30.69</v>
      </c>
      <c r="Q1167">
        <v>8.6638000000000004E-4</v>
      </c>
      <c r="R1167">
        <v>2.5000000000000001E-2</v>
      </c>
      <c r="S1167">
        <f t="shared" si="18"/>
        <v>34.655200000000001</v>
      </c>
    </row>
    <row r="1168" spans="15:19" x14ac:dyDescent="0.2">
      <c r="O1168">
        <v>67.412000000000006</v>
      </c>
      <c r="P1168">
        <v>30.507999999999999</v>
      </c>
      <c r="Q1168">
        <v>8.8413000000000001E-4</v>
      </c>
      <c r="R1168">
        <v>2.5000000000000001E-2</v>
      </c>
      <c r="S1168">
        <f t="shared" si="18"/>
        <v>35.365200000000002</v>
      </c>
    </row>
    <row r="1169" spans="15:19" x14ac:dyDescent="0.2">
      <c r="O1169">
        <v>70.162000000000006</v>
      </c>
      <c r="P1169">
        <v>30.324999999999999</v>
      </c>
      <c r="Q1169">
        <v>9.0127000000000002E-4</v>
      </c>
      <c r="R1169">
        <v>2.5000000000000001E-2</v>
      </c>
      <c r="S1169">
        <f t="shared" si="18"/>
        <v>36.050800000000002</v>
      </c>
    </row>
    <row r="1170" spans="15:19" x14ac:dyDescent="0.2">
      <c r="O1170">
        <v>72.912000000000006</v>
      </c>
      <c r="P1170">
        <v>30.141999999999999</v>
      </c>
      <c r="Q1170">
        <v>9.1781999999999996E-4</v>
      </c>
      <c r="R1170">
        <v>2.5000000000000001E-2</v>
      </c>
      <c r="S1170">
        <f t="shared" ref="S1170:S1233" si="19">Q1170*40*1000</f>
        <v>36.712799999999994</v>
      </c>
    </row>
    <row r="1171" spans="15:19" x14ac:dyDescent="0.2">
      <c r="O1171">
        <v>75.662000000000006</v>
      </c>
      <c r="P1171">
        <v>29.959</v>
      </c>
      <c r="Q1171">
        <v>9.3382000000000003E-4</v>
      </c>
      <c r="R1171">
        <v>2.5000000000000001E-2</v>
      </c>
      <c r="S1171">
        <f t="shared" si="19"/>
        <v>37.352800000000002</v>
      </c>
    </row>
    <row r="1172" spans="15:19" x14ac:dyDescent="0.2">
      <c r="O1172">
        <v>78.412000000000006</v>
      </c>
      <c r="P1172">
        <v>29.777000000000001</v>
      </c>
      <c r="Q1172">
        <v>9.4932000000000002E-4</v>
      </c>
      <c r="R1172">
        <v>2.5000000000000001E-2</v>
      </c>
      <c r="S1172">
        <f t="shared" si="19"/>
        <v>37.972799999999999</v>
      </c>
    </row>
    <row r="1173" spans="15:19" x14ac:dyDescent="0.2">
      <c r="O1173">
        <v>81.162000000000006</v>
      </c>
      <c r="P1173">
        <v>29.594999999999999</v>
      </c>
      <c r="Q1173">
        <v>9.6434999999999999E-4</v>
      </c>
      <c r="R1173">
        <v>2.5000000000000001E-2</v>
      </c>
      <c r="S1173">
        <f t="shared" si="19"/>
        <v>38.573999999999998</v>
      </c>
    </row>
    <row r="1174" spans="15:19" x14ac:dyDescent="0.2">
      <c r="O1174">
        <v>83.912000000000006</v>
      </c>
      <c r="P1174">
        <v>29.413</v>
      </c>
      <c r="Q1174">
        <v>9.7893999999999998E-4</v>
      </c>
      <c r="R1174">
        <v>2.5000000000000001E-2</v>
      </c>
      <c r="S1174">
        <f t="shared" si="19"/>
        <v>39.157600000000002</v>
      </c>
    </row>
    <row r="1175" spans="15:19" x14ac:dyDescent="0.2">
      <c r="O1175">
        <v>86.662000000000006</v>
      </c>
      <c r="P1175">
        <v>29.231999999999999</v>
      </c>
      <c r="Q1175">
        <v>9.9310999999999996E-4</v>
      </c>
      <c r="R1175">
        <v>2.5000000000000001E-2</v>
      </c>
      <c r="S1175">
        <f t="shared" si="19"/>
        <v>39.724400000000003</v>
      </c>
    </row>
    <row r="1176" spans="15:19" x14ac:dyDescent="0.2">
      <c r="O1176">
        <v>89.412000000000006</v>
      </c>
      <c r="P1176">
        <v>29.050999999999998</v>
      </c>
      <c r="Q1176">
        <v>1.0069E-3</v>
      </c>
      <c r="R1176">
        <v>2.5000000000000001E-2</v>
      </c>
      <c r="S1176">
        <f t="shared" si="19"/>
        <v>40.275999999999996</v>
      </c>
    </row>
    <row r="1177" spans="15:19" x14ac:dyDescent="0.2">
      <c r="O1177">
        <v>92.162000000000006</v>
      </c>
      <c r="P1177">
        <v>28.872</v>
      </c>
      <c r="Q1177">
        <v>1.0203E-3</v>
      </c>
      <c r="R1177">
        <v>2.5000000000000001E-2</v>
      </c>
      <c r="S1177">
        <f t="shared" si="19"/>
        <v>40.811999999999998</v>
      </c>
    </row>
    <row r="1178" spans="15:19" x14ac:dyDescent="0.2">
      <c r="O1178">
        <v>94.912000000000006</v>
      </c>
      <c r="P1178">
        <v>28.692</v>
      </c>
      <c r="Q1178">
        <v>1.0334000000000001E-3</v>
      </c>
      <c r="R1178">
        <v>2.5000000000000001E-2</v>
      </c>
      <c r="S1178">
        <f t="shared" si="19"/>
        <v>41.336000000000006</v>
      </c>
    </row>
    <row r="1179" spans="15:19" x14ac:dyDescent="0.2">
      <c r="O1179">
        <v>97.662000000000006</v>
      </c>
      <c r="P1179">
        <v>28.513999999999999</v>
      </c>
      <c r="Q1179">
        <v>1.0462E-3</v>
      </c>
      <c r="R1179">
        <v>2.5000000000000001E-2</v>
      </c>
      <c r="S1179">
        <f t="shared" si="19"/>
        <v>41.847999999999999</v>
      </c>
    </row>
    <row r="1180" spans="15:19" x14ac:dyDescent="0.2">
      <c r="O1180">
        <v>100.41</v>
      </c>
      <c r="P1180">
        <v>28.335999999999999</v>
      </c>
      <c r="Q1180">
        <v>1.0587000000000001E-3</v>
      </c>
      <c r="R1180">
        <v>2.5000000000000001E-2</v>
      </c>
      <c r="S1180">
        <f t="shared" si="19"/>
        <v>42.348000000000006</v>
      </c>
    </row>
    <row r="1181" spans="15:19" x14ac:dyDescent="0.2">
      <c r="O1181">
        <v>103.16</v>
      </c>
      <c r="P1181">
        <v>28.158999999999999</v>
      </c>
      <c r="Q1181">
        <v>1.0709000000000001E-3</v>
      </c>
      <c r="R1181">
        <v>2.5000000000000001E-2</v>
      </c>
      <c r="S1181">
        <f t="shared" si="19"/>
        <v>42.835999999999999</v>
      </c>
    </row>
    <row r="1182" spans="15:19" x14ac:dyDescent="0.2">
      <c r="O1182">
        <v>105.91</v>
      </c>
      <c r="P1182">
        <v>27.984000000000002</v>
      </c>
      <c r="Q1182">
        <v>1.0828999999999999E-3</v>
      </c>
      <c r="R1182">
        <v>2.5000000000000001E-2</v>
      </c>
      <c r="S1182">
        <f t="shared" si="19"/>
        <v>43.315999999999995</v>
      </c>
    </row>
    <row r="1183" spans="15:19" x14ac:dyDescent="0.2">
      <c r="O1183">
        <v>108.66</v>
      </c>
      <c r="P1183">
        <v>27.809000000000001</v>
      </c>
      <c r="Q1183">
        <v>1.0946E-3</v>
      </c>
      <c r="R1183">
        <v>2.5000000000000001E-2</v>
      </c>
      <c r="S1183">
        <f t="shared" si="19"/>
        <v>43.784000000000006</v>
      </c>
    </row>
    <row r="1184" spans="15:19" x14ac:dyDescent="0.2">
      <c r="O1184">
        <v>109</v>
      </c>
      <c r="P1184">
        <v>27.788</v>
      </c>
      <c r="Q1184">
        <v>1.096E-3</v>
      </c>
      <c r="R1184">
        <v>2.5000000000000001E-2</v>
      </c>
      <c r="S1184">
        <f t="shared" si="19"/>
        <v>43.839999999999996</v>
      </c>
    </row>
    <row r="1185" spans="15:19" x14ac:dyDescent="0.2">
      <c r="O1185">
        <v>109.33</v>
      </c>
      <c r="P1185">
        <v>27.765999999999998</v>
      </c>
      <c r="Q1185">
        <v>1.0973999999999999E-3</v>
      </c>
      <c r="R1185">
        <v>2.5000000000000001E-2</v>
      </c>
      <c r="S1185">
        <f t="shared" si="19"/>
        <v>43.896000000000001</v>
      </c>
    </row>
    <row r="1186" spans="15:19" x14ac:dyDescent="0.2">
      <c r="O1186">
        <v>109.67</v>
      </c>
      <c r="P1186">
        <v>27.745000000000001</v>
      </c>
      <c r="Q1186">
        <v>1.0988E-3</v>
      </c>
      <c r="R1186">
        <v>2.5000000000000001E-2</v>
      </c>
      <c r="S1186">
        <f t="shared" si="19"/>
        <v>43.952000000000005</v>
      </c>
    </row>
    <row r="1187" spans="15:19" x14ac:dyDescent="0.2">
      <c r="O1187">
        <v>110</v>
      </c>
      <c r="P1187">
        <v>27.724</v>
      </c>
      <c r="Q1187">
        <v>1.1002E-3</v>
      </c>
      <c r="R1187">
        <v>2.5000000000000001E-2</v>
      </c>
      <c r="S1187">
        <f t="shared" si="19"/>
        <v>44.007999999999996</v>
      </c>
    </row>
    <row r="1188" spans="15:19" x14ac:dyDescent="0.2">
      <c r="O1188">
        <v>0</v>
      </c>
      <c r="P1188">
        <v>33.200000000000003</v>
      </c>
      <c r="Q1188">
        <v>1E-4</v>
      </c>
      <c r="R1188">
        <v>2.5999999999999999E-2</v>
      </c>
      <c r="S1188">
        <f t="shared" si="19"/>
        <v>4</v>
      </c>
    </row>
    <row r="1189" spans="15:19" x14ac:dyDescent="0.2">
      <c r="O1189">
        <v>2.4249999999999998</v>
      </c>
      <c r="P1189">
        <v>33.741</v>
      </c>
      <c r="Q1189">
        <v>1.4893E-4</v>
      </c>
      <c r="R1189">
        <v>2.5999999999999999E-2</v>
      </c>
      <c r="S1189">
        <f t="shared" si="19"/>
        <v>5.9572000000000003</v>
      </c>
    </row>
    <row r="1190" spans="15:19" x14ac:dyDescent="0.2">
      <c r="O1190">
        <v>4.8498999999999999</v>
      </c>
      <c r="P1190">
        <v>33.878999999999998</v>
      </c>
      <c r="Q1190">
        <v>1.9531999999999999E-4</v>
      </c>
      <c r="R1190">
        <v>2.5999999999999999E-2</v>
      </c>
      <c r="S1190">
        <f t="shared" si="19"/>
        <v>7.8128000000000002</v>
      </c>
    </row>
    <row r="1191" spans="15:19" x14ac:dyDescent="0.2">
      <c r="O1191">
        <v>7.2748999999999997</v>
      </c>
      <c r="P1191">
        <v>33.853000000000002</v>
      </c>
      <c r="Q1191">
        <v>2.3932000000000001E-4</v>
      </c>
      <c r="R1191">
        <v>2.5999999999999999E-2</v>
      </c>
      <c r="S1191">
        <f t="shared" si="19"/>
        <v>9.5727999999999991</v>
      </c>
    </row>
    <row r="1192" spans="15:19" x14ac:dyDescent="0.2">
      <c r="O1192">
        <v>9.6998999999999995</v>
      </c>
      <c r="P1192">
        <v>33.798999999999999</v>
      </c>
      <c r="Q1192">
        <v>2.8108000000000001E-4</v>
      </c>
      <c r="R1192">
        <v>2.5999999999999999E-2</v>
      </c>
      <c r="S1192">
        <f t="shared" si="19"/>
        <v>11.2432</v>
      </c>
    </row>
    <row r="1193" spans="15:19" x14ac:dyDescent="0.2">
      <c r="O1193">
        <v>12.45</v>
      </c>
      <c r="P1193">
        <v>33.725000000000001</v>
      </c>
      <c r="Q1193">
        <v>3.2592999999999999E-4</v>
      </c>
      <c r="R1193">
        <v>2.5999999999999999E-2</v>
      </c>
      <c r="S1193">
        <f t="shared" si="19"/>
        <v>13.037199999999999</v>
      </c>
    </row>
    <row r="1194" spans="15:19" x14ac:dyDescent="0.2">
      <c r="O1194">
        <v>15.2</v>
      </c>
      <c r="P1194">
        <v>33.619</v>
      </c>
      <c r="Q1194">
        <v>3.6827000000000002E-4</v>
      </c>
      <c r="R1194">
        <v>2.5999999999999999E-2</v>
      </c>
      <c r="S1194">
        <f t="shared" si="19"/>
        <v>14.7308</v>
      </c>
    </row>
    <row r="1195" spans="15:19" x14ac:dyDescent="0.2">
      <c r="O1195">
        <v>17.95</v>
      </c>
      <c r="P1195">
        <v>33.491999999999997</v>
      </c>
      <c r="Q1195">
        <v>4.0824999999999998E-4</v>
      </c>
      <c r="R1195">
        <v>2.5999999999999999E-2</v>
      </c>
      <c r="S1195">
        <f t="shared" si="19"/>
        <v>16.329999999999998</v>
      </c>
    </row>
    <row r="1196" spans="15:19" x14ac:dyDescent="0.2">
      <c r="O1196">
        <v>20.7</v>
      </c>
      <c r="P1196">
        <v>33.350999999999999</v>
      </c>
      <c r="Q1196">
        <v>4.4606000000000002E-4</v>
      </c>
      <c r="R1196">
        <v>2.5999999999999999E-2</v>
      </c>
      <c r="S1196">
        <f t="shared" si="19"/>
        <v>17.842400000000001</v>
      </c>
    </row>
    <row r="1197" spans="15:19" x14ac:dyDescent="0.2">
      <c r="O1197">
        <v>23.45</v>
      </c>
      <c r="P1197">
        <v>33.201000000000001</v>
      </c>
      <c r="Q1197">
        <v>4.8183999999999998E-4</v>
      </c>
      <c r="R1197">
        <v>2.5999999999999999E-2</v>
      </c>
      <c r="S1197">
        <f t="shared" si="19"/>
        <v>19.273599999999998</v>
      </c>
    </row>
    <row r="1198" spans="15:19" x14ac:dyDescent="0.2">
      <c r="O1198">
        <v>26.2</v>
      </c>
      <c r="P1198">
        <v>33.042000000000002</v>
      </c>
      <c r="Q1198">
        <v>5.1572E-4</v>
      </c>
      <c r="R1198">
        <v>2.5999999999999999E-2</v>
      </c>
      <c r="S1198">
        <f t="shared" si="19"/>
        <v>20.628799999999998</v>
      </c>
    </row>
    <row r="1199" spans="15:19" x14ac:dyDescent="0.2">
      <c r="O1199">
        <v>28.95</v>
      </c>
      <c r="P1199">
        <v>32.877000000000002</v>
      </c>
      <c r="Q1199">
        <v>5.4785000000000001E-4</v>
      </c>
      <c r="R1199">
        <v>2.5999999999999999E-2</v>
      </c>
      <c r="S1199">
        <f t="shared" si="19"/>
        <v>21.913999999999998</v>
      </c>
    </row>
    <row r="1200" spans="15:19" x14ac:dyDescent="0.2">
      <c r="O1200">
        <v>31.7</v>
      </c>
      <c r="P1200">
        <v>32.707000000000001</v>
      </c>
      <c r="Q1200">
        <v>5.7834E-4</v>
      </c>
      <c r="R1200">
        <v>2.5999999999999999E-2</v>
      </c>
      <c r="S1200">
        <f t="shared" si="19"/>
        <v>23.133600000000001</v>
      </c>
    </row>
    <row r="1201" spans="15:19" x14ac:dyDescent="0.2">
      <c r="O1201">
        <v>34.450000000000003</v>
      </c>
      <c r="P1201">
        <v>32.533999999999999</v>
      </c>
      <c r="Q1201">
        <v>6.0729999999999996E-4</v>
      </c>
      <c r="R1201">
        <v>2.5999999999999999E-2</v>
      </c>
      <c r="S1201">
        <f t="shared" si="19"/>
        <v>24.291999999999998</v>
      </c>
    </row>
    <row r="1202" spans="15:19" x14ac:dyDescent="0.2">
      <c r="O1202">
        <v>37.200000000000003</v>
      </c>
      <c r="P1202">
        <v>32.356999999999999</v>
      </c>
      <c r="Q1202">
        <v>6.3484000000000001E-4</v>
      </c>
      <c r="R1202">
        <v>2.5999999999999999E-2</v>
      </c>
      <c r="S1202">
        <f t="shared" si="19"/>
        <v>25.393600000000003</v>
      </c>
    </row>
    <row r="1203" spans="15:19" x14ac:dyDescent="0.2">
      <c r="O1203">
        <v>39.950000000000003</v>
      </c>
      <c r="P1203">
        <v>32.177</v>
      </c>
      <c r="Q1203">
        <v>6.6105999999999999E-4</v>
      </c>
      <c r="R1203">
        <v>2.5999999999999999E-2</v>
      </c>
      <c r="S1203">
        <f t="shared" si="19"/>
        <v>26.442399999999999</v>
      </c>
    </row>
    <row r="1204" spans="15:19" x14ac:dyDescent="0.2">
      <c r="O1204">
        <v>42.7</v>
      </c>
      <c r="P1204">
        <v>31.995000000000001</v>
      </c>
      <c r="Q1204">
        <v>6.8605000000000001E-4</v>
      </c>
      <c r="R1204">
        <v>2.5999999999999999E-2</v>
      </c>
      <c r="S1204">
        <f t="shared" si="19"/>
        <v>27.442</v>
      </c>
    </row>
    <row r="1205" spans="15:19" x14ac:dyDescent="0.2">
      <c r="O1205">
        <v>45.45</v>
      </c>
      <c r="P1205">
        <v>31.812000000000001</v>
      </c>
      <c r="Q1205">
        <v>7.0989000000000002E-4</v>
      </c>
      <c r="R1205">
        <v>2.5999999999999999E-2</v>
      </c>
      <c r="S1205">
        <f t="shared" si="19"/>
        <v>28.395600000000002</v>
      </c>
    </row>
    <row r="1206" spans="15:19" x14ac:dyDescent="0.2">
      <c r="O1206">
        <v>48.2</v>
      </c>
      <c r="P1206">
        <v>31.626000000000001</v>
      </c>
      <c r="Q1206">
        <v>7.3267000000000004E-4</v>
      </c>
      <c r="R1206">
        <v>2.5999999999999999E-2</v>
      </c>
      <c r="S1206">
        <f t="shared" si="19"/>
        <v>29.306800000000003</v>
      </c>
    </row>
    <row r="1207" spans="15:19" x14ac:dyDescent="0.2">
      <c r="O1207">
        <v>50.95</v>
      </c>
      <c r="P1207">
        <v>31.44</v>
      </c>
      <c r="Q1207">
        <v>7.5445000000000004E-4</v>
      </c>
      <c r="R1207">
        <v>2.5999999999999999E-2</v>
      </c>
      <c r="S1207">
        <f t="shared" si="19"/>
        <v>30.178000000000004</v>
      </c>
    </row>
    <row r="1208" spans="15:19" x14ac:dyDescent="0.2">
      <c r="O1208">
        <v>53.7</v>
      </c>
      <c r="P1208">
        <v>31.251999999999999</v>
      </c>
      <c r="Q1208">
        <v>7.7530999999999997E-4</v>
      </c>
      <c r="R1208">
        <v>2.5999999999999999E-2</v>
      </c>
      <c r="S1208">
        <f t="shared" si="19"/>
        <v>31.0124</v>
      </c>
    </row>
    <row r="1209" spans="15:19" x14ac:dyDescent="0.2">
      <c r="O1209">
        <v>56.45</v>
      </c>
      <c r="P1209">
        <v>31.064</v>
      </c>
      <c r="Q1209">
        <v>7.9531000000000003E-4</v>
      </c>
      <c r="R1209">
        <v>2.5999999999999999E-2</v>
      </c>
      <c r="S1209">
        <f t="shared" si="19"/>
        <v>31.812400000000004</v>
      </c>
    </row>
    <row r="1210" spans="15:19" x14ac:dyDescent="0.2">
      <c r="O1210">
        <v>59.2</v>
      </c>
      <c r="P1210">
        <v>30.875</v>
      </c>
      <c r="Q1210">
        <v>8.1450000000000001E-4</v>
      </c>
      <c r="R1210">
        <v>2.5999999999999999E-2</v>
      </c>
      <c r="S1210">
        <f t="shared" si="19"/>
        <v>32.58</v>
      </c>
    </row>
    <row r="1211" spans="15:19" x14ac:dyDescent="0.2">
      <c r="O1211">
        <v>61.95</v>
      </c>
      <c r="P1211">
        <v>30.684999999999999</v>
      </c>
      <c r="Q1211">
        <v>8.3295000000000005E-4</v>
      </c>
      <c r="R1211">
        <v>2.5999999999999999E-2</v>
      </c>
      <c r="S1211">
        <f t="shared" si="19"/>
        <v>33.317999999999998</v>
      </c>
    </row>
    <row r="1212" spans="15:19" x14ac:dyDescent="0.2">
      <c r="O1212">
        <v>64.7</v>
      </c>
      <c r="P1212">
        <v>30.495999999999999</v>
      </c>
      <c r="Q1212">
        <v>8.5070000000000002E-4</v>
      </c>
      <c r="R1212">
        <v>2.5999999999999999E-2</v>
      </c>
      <c r="S1212">
        <f t="shared" si="19"/>
        <v>34.028000000000006</v>
      </c>
    </row>
    <row r="1213" spans="15:19" x14ac:dyDescent="0.2">
      <c r="O1213">
        <v>67.45</v>
      </c>
      <c r="P1213">
        <v>30.306000000000001</v>
      </c>
      <c r="Q1213">
        <v>8.6781E-4</v>
      </c>
      <c r="R1213">
        <v>2.5999999999999999E-2</v>
      </c>
      <c r="S1213">
        <f t="shared" si="19"/>
        <v>34.712399999999995</v>
      </c>
    </row>
    <row r="1214" spans="15:19" x14ac:dyDescent="0.2">
      <c r="O1214">
        <v>70.2</v>
      </c>
      <c r="P1214">
        <v>30.116</v>
      </c>
      <c r="Q1214">
        <v>8.8431999999999996E-4</v>
      </c>
      <c r="R1214">
        <v>2.5999999999999999E-2</v>
      </c>
      <c r="S1214">
        <f t="shared" si="19"/>
        <v>35.372799999999998</v>
      </c>
    </row>
    <row r="1215" spans="15:19" x14ac:dyDescent="0.2">
      <c r="O1215">
        <v>72.95</v>
      </c>
      <c r="P1215">
        <v>29.925999999999998</v>
      </c>
      <c r="Q1215">
        <v>9.0025999999999995E-4</v>
      </c>
      <c r="R1215">
        <v>2.5999999999999999E-2</v>
      </c>
      <c r="S1215">
        <f t="shared" si="19"/>
        <v>36.010399999999997</v>
      </c>
    </row>
    <row r="1216" spans="15:19" x14ac:dyDescent="0.2">
      <c r="O1216">
        <v>75.7</v>
      </c>
      <c r="P1216">
        <v>29.736999999999998</v>
      </c>
      <c r="Q1216">
        <v>9.1567999999999999E-4</v>
      </c>
      <c r="R1216">
        <v>2.5999999999999999E-2</v>
      </c>
      <c r="S1216">
        <f t="shared" si="19"/>
        <v>36.627200000000002</v>
      </c>
    </row>
    <row r="1217" spans="15:19" x14ac:dyDescent="0.2">
      <c r="O1217">
        <v>78.45</v>
      </c>
      <c r="P1217">
        <v>29.547999999999998</v>
      </c>
      <c r="Q1217">
        <v>9.3061999999999995E-4</v>
      </c>
      <c r="R1217">
        <v>2.5999999999999999E-2</v>
      </c>
      <c r="S1217">
        <f t="shared" si="19"/>
        <v>37.224799999999995</v>
      </c>
    </row>
    <row r="1218" spans="15:19" x14ac:dyDescent="0.2">
      <c r="O1218">
        <v>81.2</v>
      </c>
      <c r="P1218">
        <v>29.359000000000002</v>
      </c>
      <c r="Q1218">
        <v>9.4510000000000004E-4</v>
      </c>
      <c r="R1218">
        <v>2.5999999999999999E-2</v>
      </c>
      <c r="S1218">
        <f t="shared" si="19"/>
        <v>37.804000000000002</v>
      </c>
    </row>
    <row r="1219" spans="15:19" x14ac:dyDescent="0.2">
      <c r="O1219">
        <v>83.95</v>
      </c>
      <c r="P1219">
        <v>29.170999999999999</v>
      </c>
      <c r="Q1219">
        <v>9.5916999999999997E-4</v>
      </c>
      <c r="R1219">
        <v>2.5999999999999999E-2</v>
      </c>
      <c r="S1219">
        <f t="shared" si="19"/>
        <v>38.366799999999998</v>
      </c>
    </row>
    <row r="1220" spans="15:19" x14ac:dyDescent="0.2">
      <c r="O1220">
        <v>86.7</v>
      </c>
      <c r="P1220">
        <v>28.983000000000001</v>
      </c>
      <c r="Q1220">
        <v>9.7283999999999999E-4</v>
      </c>
      <c r="R1220">
        <v>2.5999999999999999E-2</v>
      </c>
      <c r="S1220">
        <f t="shared" si="19"/>
        <v>38.913600000000002</v>
      </c>
    </row>
    <row r="1221" spans="15:19" x14ac:dyDescent="0.2">
      <c r="O1221">
        <v>89.45</v>
      </c>
      <c r="P1221">
        <v>28.797000000000001</v>
      </c>
      <c r="Q1221">
        <v>9.8613999999999993E-4</v>
      </c>
      <c r="R1221">
        <v>2.5999999999999999E-2</v>
      </c>
      <c r="S1221">
        <f t="shared" si="19"/>
        <v>39.445599999999999</v>
      </c>
    </row>
    <row r="1222" spans="15:19" x14ac:dyDescent="0.2">
      <c r="O1222">
        <v>92.2</v>
      </c>
      <c r="P1222">
        <v>28.611000000000001</v>
      </c>
      <c r="Q1222">
        <v>9.991100000000001E-4</v>
      </c>
      <c r="R1222">
        <v>2.5999999999999999E-2</v>
      </c>
      <c r="S1222">
        <f t="shared" si="19"/>
        <v>39.964400000000005</v>
      </c>
    </row>
    <row r="1223" spans="15:19" x14ac:dyDescent="0.2">
      <c r="O1223">
        <v>94.95</v>
      </c>
      <c r="P1223">
        <v>28.425000000000001</v>
      </c>
      <c r="Q1223">
        <v>1.0118E-3</v>
      </c>
      <c r="R1223">
        <v>2.5999999999999999E-2</v>
      </c>
      <c r="S1223">
        <f t="shared" si="19"/>
        <v>40.472000000000001</v>
      </c>
    </row>
    <row r="1224" spans="15:19" x14ac:dyDescent="0.2">
      <c r="O1224">
        <v>97.7</v>
      </c>
      <c r="P1224">
        <v>28.241</v>
      </c>
      <c r="Q1224">
        <v>1.0241E-3</v>
      </c>
      <c r="R1224">
        <v>2.5999999999999999E-2</v>
      </c>
      <c r="S1224">
        <f t="shared" si="19"/>
        <v>40.963999999999999</v>
      </c>
    </row>
    <row r="1225" spans="15:19" x14ac:dyDescent="0.2">
      <c r="O1225">
        <v>100.45</v>
      </c>
      <c r="P1225">
        <v>28.058</v>
      </c>
      <c r="Q1225">
        <v>1.0361999999999999E-3</v>
      </c>
      <c r="R1225">
        <v>2.5999999999999999E-2</v>
      </c>
      <c r="S1225">
        <f t="shared" si="19"/>
        <v>41.448</v>
      </c>
    </row>
    <row r="1226" spans="15:19" x14ac:dyDescent="0.2">
      <c r="O1226">
        <v>103.2</v>
      </c>
      <c r="P1226">
        <v>27.876000000000001</v>
      </c>
      <c r="Q1226">
        <v>1.0480000000000001E-3</v>
      </c>
      <c r="R1226">
        <v>2.5999999999999999E-2</v>
      </c>
      <c r="S1226">
        <f t="shared" si="19"/>
        <v>41.920000000000009</v>
      </c>
    </row>
    <row r="1227" spans="15:19" x14ac:dyDescent="0.2">
      <c r="O1227">
        <v>105.95</v>
      </c>
      <c r="P1227">
        <v>27.695</v>
      </c>
      <c r="Q1227">
        <v>1.0596E-3</v>
      </c>
      <c r="R1227">
        <v>2.5999999999999999E-2</v>
      </c>
      <c r="S1227">
        <f t="shared" si="19"/>
        <v>42.384</v>
      </c>
    </row>
    <row r="1228" spans="15:19" x14ac:dyDescent="0.2">
      <c r="O1228">
        <v>108.7</v>
      </c>
      <c r="P1228">
        <v>27.515000000000001</v>
      </c>
      <c r="Q1228">
        <v>1.0709999999999999E-3</v>
      </c>
      <c r="R1228">
        <v>2.5999999999999999E-2</v>
      </c>
      <c r="S1228">
        <f t="shared" si="19"/>
        <v>42.839999999999996</v>
      </c>
    </row>
    <row r="1229" spans="15:19" x14ac:dyDescent="0.2">
      <c r="O1229">
        <v>109.02</v>
      </c>
      <c r="P1229">
        <v>27.494</v>
      </c>
      <c r="Q1229">
        <v>1.0723E-3</v>
      </c>
      <c r="R1229">
        <v>2.5999999999999999E-2</v>
      </c>
      <c r="S1229">
        <f t="shared" si="19"/>
        <v>42.892000000000003</v>
      </c>
    </row>
    <row r="1230" spans="15:19" x14ac:dyDescent="0.2">
      <c r="O1230">
        <v>109.35</v>
      </c>
      <c r="P1230">
        <v>27.472999999999999</v>
      </c>
      <c r="Q1230">
        <v>1.0736000000000001E-3</v>
      </c>
      <c r="R1230">
        <v>2.5999999999999999E-2</v>
      </c>
      <c r="S1230">
        <f t="shared" si="19"/>
        <v>42.944000000000003</v>
      </c>
    </row>
    <row r="1231" spans="15:19" x14ac:dyDescent="0.2">
      <c r="O1231">
        <v>109.67</v>
      </c>
      <c r="P1231">
        <v>27.451000000000001</v>
      </c>
      <c r="Q1231">
        <v>1.0748999999999999E-3</v>
      </c>
      <c r="R1231">
        <v>2.5999999999999999E-2</v>
      </c>
      <c r="S1231">
        <f t="shared" si="19"/>
        <v>42.996000000000002</v>
      </c>
    </row>
    <row r="1232" spans="15:19" x14ac:dyDescent="0.2">
      <c r="O1232">
        <v>110</v>
      </c>
      <c r="P1232">
        <v>27.43</v>
      </c>
      <c r="Q1232">
        <v>1.0763000000000001E-3</v>
      </c>
      <c r="R1232">
        <v>2.5999999999999999E-2</v>
      </c>
      <c r="S1232">
        <f t="shared" si="19"/>
        <v>43.052000000000007</v>
      </c>
    </row>
    <row r="1233" spans="15:19" x14ac:dyDescent="0.2">
      <c r="O1233">
        <v>0</v>
      </c>
      <c r="P1233">
        <v>33.200000000000003</v>
      </c>
      <c r="Q1233">
        <v>1E-4</v>
      </c>
      <c r="R1233">
        <v>2.7E-2</v>
      </c>
      <c r="S1233">
        <f t="shared" si="19"/>
        <v>4</v>
      </c>
    </row>
    <row r="1234" spans="15:19" x14ac:dyDescent="0.2">
      <c r="O1234">
        <v>2.4344999999999999</v>
      </c>
      <c r="P1234">
        <v>33.729999999999997</v>
      </c>
      <c r="Q1234">
        <v>1.4887E-4</v>
      </c>
      <c r="R1234">
        <v>2.7E-2</v>
      </c>
      <c r="S1234">
        <f t="shared" ref="S1234:S1297" si="20">Q1234*40*1000</f>
        <v>5.9547999999999996</v>
      </c>
    </row>
    <row r="1235" spans="15:19" x14ac:dyDescent="0.2">
      <c r="O1235">
        <v>4.8689999999999998</v>
      </c>
      <c r="P1235">
        <v>33.86</v>
      </c>
      <c r="Q1235">
        <v>1.9510999999999999E-4</v>
      </c>
      <c r="R1235">
        <v>2.7E-2</v>
      </c>
      <c r="S1235">
        <f t="shared" si="20"/>
        <v>7.8043999999999993</v>
      </c>
    </row>
    <row r="1236" spans="15:19" x14ac:dyDescent="0.2">
      <c r="O1236">
        <v>7.3034999999999997</v>
      </c>
      <c r="P1236">
        <v>33.823</v>
      </c>
      <c r="Q1236">
        <v>2.3886999999999999E-4</v>
      </c>
      <c r="R1236">
        <v>2.7E-2</v>
      </c>
      <c r="S1236">
        <f t="shared" si="20"/>
        <v>9.5548000000000002</v>
      </c>
    </row>
    <row r="1237" spans="15:19" x14ac:dyDescent="0.2">
      <c r="O1237">
        <v>9.7379999999999995</v>
      </c>
      <c r="P1237">
        <v>33.76</v>
      </c>
      <c r="Q1237">
        <v>2.8033000000000002E-4</v>
      </c>
      <c r="R1237">
        <v>2.7E-2</v>
      </c>
      <c r="S1237">
        <f t="shared" si="20"/>
        <v>11.213200000000001</v>
      </c>
    </row>
    <row r="1238" spans="15:19" x14ac:dyDescent="0.2">
      <c r="O1238">
        <v>12.488</v>
      </c>
      <c r="P1238">
        <v>33.677999999999997</v>
      </c>
      <c r="Q1238">
        <v>3.2457999999999999E-4</v>
      </c>
      <c r="R1238">
        <v>2.7E-2</v>
      </c>
      <c r="S1238">
        <f t="shared" si="20"/>
        <v>12.9832</v>
      </c>
    </row>
    <row r="1239" spans="15:19" x14ac:dyDescent="0.2">
      <c r="O1239">
        <v>15.238</v>
      </c>
      <c r="P1239">
        <v>33.563000000000002</v>
      </c>
      <c r="Q1239">
        <v>3.6625999999999998E-4</v>
      </c>
      <c r="R1239">
        <v>2.7E-2</v>
      </c>
      <c r="S1239">
        <f t="shared" si="20"/>
        <v>14.650399999999999</v>
      </c>
    </row>
    <row r="1240" spans="15:19" x14ac:dyDescent="0.2">
      <c r="O1240">
        <v>17.988</v>
      </c>
      <c r="P1240">
        <v>33.429000000000002</v>
      </c>
      <c r="Q1240">
        <v>4.0555000000000002E-4</v>
      </c>
      <c r="R1240">
        <v>2.7E-2</v>
      </c>
      <c r="S1240">
        <f t="shared" si="20"/>
        <v>16.222000000000001</v>
      </c>
    </row>
    <row r="1241" spans="15:19" x14ac:dyDescent="0.2">
      <c r="O1241">
        <v>20.738</v>
      </c>
      <c r="P1241">
        <v>33.28</v>
      </c>
      <c r="Q1241">
        <v>4.4264E-4</v>
      </c>
      <c r="R1241">
        <v>2.7E-2</v>
      </c>
      <c r="S1241">
        <f t="shared" si="20"/>
        <v>17.7056</v>
      </c>
    </row>
    <row r="1242" spans="15:19" x14ac:dyDescent="0.2">
      <c r="O1242">
        <v>23.488</v>
      </c>
      <c r="P1242">
        <v>33.122</v>
      </c>
      <c r="Q1242">
        <v>4.7767000000000003E-4</v>
      </c>
      <c r="R1242">
        <v>2.7E-2</v>
      </c>
      <c r="S1242">
        <f t="shared" si="20"/>
        <v>19.1068</v>
      </c>
    </row>
    <row r="1243" spans="15:19" x14ac:dyDescent="0.2">
      <c r="O1243">
        <v>26.238</v>
      </c>
      <c r="P1243">
        <v>32.954999999999998</v>
      </c>
      <c r="Q1243">
        <v>5.1079000000000001E-4</v>
      </c>
      <c r="R1243">
        <v>2.7E-2</v>
      </c>
      <c r="S1243">
        <f t="shared" si="20"/>
        <v>20.4316</v>
      </c>
    </row>
    <row r="1244" spans="15:19" x14ac:dyDescent="0.2">
      <c r="O1244">
        <v>28.988</v>
      </c>
      <c r="P1244">
        <v>32.781999999999996</v>
      </c>
      <c r="Q1244">
        <v>5.4213999999999998E-4</v>
      </c>
      <c r="R1244">
        <v>2.7E-2</v>
      </c>
      <c r="S1244">
        <f t="shared" si="20"/>
        <v>21.685600000000001</v>
      </c>
    </row>
    <row r="1245" spans="15:19" x14ac:dyDescent="0.2">
      <c r="O1245">
        <v>31.738</v>
      </c>
      <c r="P1245">
        <v>32.604999999999997</v>
      </c>
      <c r="Q1245">
        <v>5.7185000000000005E-4</v>
      </c>
      <c r="R1245">
        <v>2.7E-2</v>
      </c>
      <c r="S1245">
        <f t="shared" si="20"/>
        <v>22.874000000000002</v>
      </c>
    </row>
    <row r="1246" spans="15:19" x14ac:dyDescent="0.2">
      <c r="O1246">
        <v>34.488</v>
      </c>
      <c r="P1246">
        <v>32.423000000000002</v>
      </c>
      <c r="Q1246">
        <v>6.0002999999999999E-4</v>
      </c>
      <c r="R1246">
        <v>2.7E-2</v>
      </c>
      <c r="S1246">
        <f t="shared" si="20"/>
        <v>24.001200000000001</v>
      </c>
    </row>
    <row r="1247" spans="15:19" x14ac:dyDescent="0.2">
      <c r="O1247">
        <v>37.238</v>
      </c>
      <c r="P1247">
        <v>32.238</v>
      </c>
      <c r="Q1247">
        <v>6.2679999999999995E-4</v>
      </c>
      <c r="R1247">
        <v>2.7E-2</v>
      </c>
      <c r="S1247">
        <f t="shared" si="20"/>
        <v>25.071999999999996</v>
      </c>
    </row>
    <row r="1248" spans="15:19" x14ac:dyDescent="0.2">
      <c r="O1248">
        <v>39.988</v>
      </c>
      <c r="P1248">
        <v>32.051000000000002</v>
      </c>
      <c r="Q1248">
        <v>6.5225000000000005E-4</v>
      </c>
      <c r="R1248">
        <v>2.7E-2</v>
      </c>
      <c r="S1248">
        <f t="shared" si="20"/>
        <v>26.090000000000003</v>
      </c>
    </row>
    <row r="1249" spans="15:19" x14ac:dyDescent="0.2">
      <c r="O1249">
        <v>42.738</v>
      </c>
      <c r="P1249">
        <v>31.861000000000001</v>
      </c>
      <c r="Q1249">
        <v>6.7648000000000003E-4</v>
      </c>
      <c r="R1249">
        <v>2.7E-2</v>
      </c>
      <c r="S1249">
        <f t="shared" si="20"/>
        <v>27.059200000000001</v>
      </c>
    </row>
    <row r="1250" spans="15:19" x14ac:dyDescent="0.2">
      <c r="O1250">
        <v>45.488</v>
      </c>
      <c r="P1250">
        <v>31.669</v>
      </c>
      <c r="Q1250">
        <v>6.9957000000000005E-4</v>
      </c>
      <c r="R1250">
        <v>2.7E-2</v>
      </c>
      <c r="S1250">
        <f t="shared" si="20"/>
        <v>27.982800000000001</v>
      </c>
    </row>
    <row r="1251" spans="15:19" x14ac:dyDescent="0.2">
      <c r="O1251">
        <v>48.238</v>
      </c>
      <c r="P1251">
        <v>31.475999999999999</v>
      </c>
      <c r="Q1251">
        <v>7.2161000000000002E-4</v>
      </c>
      <c r="R1251">
        <v>2.7E-2</v>
      </c>
      <c r="S1251">
        <f t="shared" si="20"/>
        <v>28.864400000000003</v>
      </c>
    </row>
    <row r="1252" spans="15:19" x14ac:dyDescent="0.2">
      <c r="O1252">
        <v>50.988</v>
      </c>
      <c r="P1252">
        <v>31.282</v>
      </c>
      <c r="Q1252">
        <v>7.4268000000000001E-4</v>
      </c>
      <c r="R1252">
        <v>2.7E-2</v>
      </c>
      <c r="S1252">
        <f t="shared" si="20"/>
        <v>29.7072</v>
      </c>
    </row>
    <row r="1253" spans="15:19" x14ac:dyDescent="0.2">
      <c r="O1253">
        <v>53.738</v>
      </c>
      <c r="P1253">
        <v>31.087</v>
      </c>
      <c r="Q1253">
        <v>7.6283000000000004E-4</v>
      </c>
      <c r="R1253">
        <v>2.7E-2</v>
      </c>
      <c r="S1253">
        <f t="shared" si="20"/>
        <v>30.513200000000001</v>
      </c>
    </row>
    <row r="1254" spans="15:19" x14ac:dyDescent="0.2">
      <c r="O1254">
        <v>56.488</v>
      </c>
      <c r="P1254">
        <v>30.890999999999998</v>
      </c>
      <c r="Q1254">
        <v>7.8215000000000001E-4</v>
      </c>
      <c r="R1254">
        <v>2.7E-2</v>
      </c>
      <c r="S1254">
        <f t="shared" si="20"/>
        <v>31.286000000000001</v>
      </c>
    </row>
    <row r="1255" spans="15:19" x14ac:dyDescent="0.2">
      <c r="O1255">
        <v>59.238</v>
      </c>
      <c r="P1255">
        <v>30.695</v>
      </c>
      <c r="Q1255">
        <v>8.0068000000000001E-4</v>
      </c>
      <c r="R1255">
        <v>2.7E-2</v>
      </c>
      <c r="S1255">
        <f t="shared" si="20"/>
        <v>32.027200000000001</v>
      </c>
    </row>
    <row r="1256" spans="15:19" x14ac:dyDescent="0.2">
      <c r="O1256">
        <v>61.988</v>
      </c>
      <c r="P1256">
        <v>30.498000000000001</v>
      </c>
      <c r="Q1256">
        <v>8.1848000000000001E-4</v>
      </c>
      <c r="R1256">
        <v>2.7E-2</v>
      </c>
      <c r="S1256">
        <f t="shared" si="20"/>
        <v>32.739200000000004</v>
      </c>
    </row>
    <row r="1257" spans="15:19" x14ac:dyDescent="0.2">
      <c r="O1257">
        <v>64.738</v>
      </c>
      <c r="P1257">
        <v>30.300999999999998</v>
      </c>
      <c r="Q1257">
        <v>8.3560999999999998E-4</v>
      </c>
      <c r="R1257">
        <v>2.7E-2</v>
      </c>
      <c r="S1257">
        <f t="shared" si="20"/>
        <v>33.424399999999999</v>
      </c>
    </row>
    <row r="1258" spans="15:19" x14ac:dyDescent="0.2">
      <c r="O1258">
        <v>67.488</v>
      </c>
      <c r="P1258">
        <v>30.103999999999999</v>
      </c>
      <c r="Q1258">
        <v>8.5211E-4</v>
      </c>
      <c r="R1258">
        <v>2.7E-2</v>
      </c>
      <c r="S1258">
        <f t="shared" si="20"/>
        <v>34.084400000000002</v>
      </c>
    </row>
    <row r="1259" spans="15:19" x14ac:dyDescent="0.2">
      <c r="O1259">
        <v>70.238</v>
      </c>
      <c r="P1259">
        <v>29.907</v>
      </c>
      <c r="Q1259">
        <v>8.6804000000000004E-4</v>
      </c>
      <c r="R1259">
        <v>2.7E-2</v>
      </c>
      <c r="S1259">
        <f t="shared" si="20"/>
        <v>34.721600000000002</v>
      </c>
    </row>
    <row r="1260" spans="15:19" x14ac:dyDescent="0.2">
      <c r="O1260">
        <v>72.988</v>
      </c>
      <c r="P1260">
        <v>29.710999999999999</v>
      </c>
      <c r="Q1260">
        <v>8.8342E-4</v>
      </c>
      <c r="R1260">
        <v>2.7E-2</v>
      </c>
      <c r="S1260">
        <f t="shared" si="20"/>
        <v>35.336800000000004</v>
      </c>
    </row>
    <row r="1261" spans="15:19" x14ac:dyDescent="0.2">
      <c r="O1261">
        <v>75.738</v>
      </c>
      <c r="P1261">
        <v>29.515000000000001</v>
      </c>
      <c r="Q1261">
        <v>8.9829999999999999E-4</v>
      </c>
      <c r="R1261">
        <v>2.7E-2</v>
      </c>
      <c r="S1261">
        <f t="shared" si="20"/>
        <v>35.932000000000002</v>
      </c>
    </row>
    <row r="1262" spans="15:19" x14ac:dyDescent="0.2">
      <c r="O1262">
        <v>78.488</v>
      </c>
      <c r="P1262">
        <v>29.318999999999999</v>
      </c>
      <c r="Q1262">
        <v>9.1272E-4</v>
      </c>
      <c r="R1262">
        <v>2.7E-2</v>
      </c>
      <c r="S1262">
        <f t="shared" si="20"/>
        <v>36.508800000000001</v>
      </c>
    </row>
    <row r="1263" spans="15:19" x14ac:dyDescent="0.2">
      <c r="O1263">
        <v>81.238</v>
      </c>
      <c r="P1263">
        <v>29.123999999999999</v>
      </c>
      <c r="Q1263">
        <v>9.2670000000000003E-4</v>
      </c>
      <c r="R1263">
        <v>2.7E-2</v>
      </c>
      <c r="S1263">
        <f t="shared" si="20"/>
        <v>37.068000000000005</v>
      </c>
    </row>
    <row r="1264" spans="15:19" x14ac:dyDescent="0.2">
      <c r="O1264">
        <v>83.988</v>
      </c>
      <c r="P1264">
        <v>28.928999999999998</v>
      </c>
      <c r="Q1264">
        <v>9.4028999999999998E-4</v>
      </c>
      <c r="R1264">
        <v>2.7E-2</v>
      </c>
      <c r="S1264">
        <f t="shared" si="20"/>
        <v>37.611600000000003</v>
      </c>
    </row>
    <row r="1265" spans="15:19" x14ac:dyDescent="0.2">
      <c r="O1265">
        <v>86.738</v>
      </c>
      <c r="P1265">
        <v>28.736000000000001</v>
      </c>
      <c r="Q1265">
        <v>9.5350000000000003E-4</v>
      </c>
      <c r="R1265">
        <v>2.7E-2</v>
      </c>
      <c r="S1265">
        <f t="shared" si="20"/>
        <v>38.14</v>
      </c>
    </row>
    <row r="1266" spans="15:19" x14ac:dyDescent="0.2">
      <c r="O1266">
        <v>89.488</v>
      </c>
      <c r="P1266">
        <v>28.542999999999999</v>
      </c>
      <c r="Q1266">
        <v>9.6635999999999998E-4</v>
      </c>
      <c r="R1266">
        <v>2.7E-2</v>
      </c>
      <c r="S1266">
        <f t="shared" si="20"/>
        <v>38.654399999999995</v>
      </c>
    </row>
    <row r="1267" spans="15:19" x14ac:dyDescent="0.2">
      <c r="O1267">
        <v>92.238</v>
      </c>
      <c r="P1267">
        <v>28.350999999999999</v>
      </c>
      <c r="Q1267">
        <v>9.7890999999999994E-4</v>
      </c>
      <c r="R1267">
        <v>2.7E-2</v>
      </c>
      <c r="S1267">
        <f t="shared" si="20"/>
        <v>39.156399999999991</v>
      </c>
    </row>
    <row r="1268" spans="15:19" x14ac:dyDescent="0.2">
      <c r="O1268">
        <v>94.988</v>
      </c>
      <c r="P1268">
        <v>28.161000000000001</v>
      </c>
      <c r="Q1268">
        <v>9.911500000000001E-4</v>
      </c>
      <c r="R1268">
        <v>2.7E-2</v>
      </c>
      <c r="S1268">
        <f t="shared" si="20"/>
        <v>39.646000000000001</v>
      </c>
    </row>
    <row r="1269" spans="15:19" x14ac:dyDescent="0.2">
      <c r="O1269">
        <v>97.738</v>
      </c>
      <c r="P1269">
        <v>27.971</v>
      </c>
      <c r="Q1269">
        <v>1.0031E-3</v>
      </c>
      <c r="R1269">
        <v>2.7E-2</v>
      </c>
      <c r="S1269">
        <f t="shared" si="20"/>
        <v>40.124000000000002</v>
      </c>
    </row>
    <row r="1270" spans="15:19" x14ac:dyDescent="0.2">
      <c r="O1270">
        <v>100.49</v>
      </c>
      <c r="P1270">
        <v>27.782</v>
      </c>
      <c r="Q1270">
        <v>1.0147999999999999E-3</v>
      </c>
      <c r="R1270">
        <v>2.7E-2</v>
      </c>
      <c r="S1270">
        <f t="shared" si="20"/>
        <v>40.591999999999999</v>
      </c>
    </row>
    <row r="1271" spans="15:19" x14ac:dyDescent="0.2">
      <c r="O1271">
        <v>103.24</v>
      </c>
      <c r="P1271">
        <v>27.594999999999999</v>
      </c>
      <c r="Q1271">
        <v>1.0263E-3</v>
      </c>
      <c r="R1271">
        <v>2.7E-2</v>
      </c>
      <c r="S1271">
        <f t="shared" si="20"/>
        <v>41.052</v>
      </c>
    </row>
    <row r="1272" spans="15:19" x14ac:dyDescent="0.2">
      <c r="O1272">
        <v>105.99</v>
      </c>
      <c r="P1272">
        <v>27.408999999999999</v>
      </c>
      <c r="Q1272">
        <v>1.0376000000000001E-3</v>
      </c>
      <c r="R1272">
        <v>2.7E-2</v>
      </c>
      <c r="S1272">
        <f t="shared" si="20"/>
        <v>41.503999999999998</v>
      </c>
    </row>
    <row r="1273" spans="15:19" x14ac:dyDescent="0.2">
      <c r="O1273">
        <v>108.74</v>
      </c>
      <c r="P1273">
        <v>27.224</v>
      </c>
      <c r="Q1273">
        <v>1.0486E-3</v>
      </c>
      <c r="R1273">
        <v>2.7E-2</v>
      </c>
      <c r="S1273">
        <f t="shared" si="20"/>
        <v>41.944000000000003</v>
      </c>
    </row>
    <row r="1274" spans="15:19" x14ac:dyDescent="0.2">
      <c r="O1274">
        <v>109.05</v>
      </c>
      <c r="P1274">
        <v>27.202999999999999</v>
      </c>
      <c r="Q1274">
        <v>1.0499000000000001E-3</v>
      </c>
      <c r="R1274">
        <v>2.7E-2</v>
      </c>
      <c r="S1274">
        <f t="shared" si="20"/>
        <v>41.996000000000002</v>
      </c>
    </row>
    <row r="1275" spans="15:19" x14ac:dyDescent="0.2">
      <c r="O1275">
        <v>109.37</v>
      </c>
      <c r="P1275">
        <v>27.181999999999999</v>
      </c>
      <c r="Q1275">
        <v>1.0510999999999999E-3</v>
      </c>
      <c r="R1275">
        <v>2.7E-2</v>
      </c>
      <c r="S1275">
        <f t="shared" si="20"/>
        <v>42.043999999999997</v>
      </c>
    </row>
    <row r="1276" spans="15:19" x14ac:dyDescent="0.2">
      <c r="O1276">
        <v>109.68</v>
      </c>
      <c r="P1276">
        <v>27.161000000000001</v>
      </c>
      <c r="Q1276">
        <v>1.0524E-3</v>
      </c>
      <c r="R1276">
        <v>2.7E-2</v>
      </c>
      <c r="S1276">
        <f t="shared" si="20"/>
        <v>42.096000000000004</v>
      </c>
    </row>
    <row r="1277" spans="15:19" x14ac:dyDescent="0.2">
      <c r="O1277">
        <v>110</v>
      </c>
      <c r="P1277">
        <v>27.14</v>
      </c>
      <c r="Q1277">
        <v>1.0536E-3</v>
      </c>
      <c r="R1277">
        <v>2.7E-2</v>
      </c>
      <c r="S1277">
        <f t="shared" si="20"/>
        <v>42.143999999999998</v>
      </c>
    </row>
    <row r="1278" spans="15:19" x14ac:dyDescent="0.2">
      <c r="O1278">
        <v>0</v>
      </c>
      <c r="P1278">
        <v>33.200000000000003</v>
      </c>
      <c r="Q1278">
        <v>1E-4</v>
      </c>
      <c r="R1278">
        <v>2.8000000000000001E-2</v>
      </c>
      <c r="S1278">
        <f t="shared" si="20"/>
        <v>4</v>
      </c>
    </row>
    <row r="1279" spans="15:19" x14ac:dyDescent="0.2">
      <c r="O1279">
        <v>2.4441000000000002</v>
      </c>
      <c r="P1279">
        <v>33.72</v>
      </c>
      <c r="Q1279">
        <v>1.4882E-4</v>
      </c>
      <c r="R1279">
        <v>2.8000000000000001E-2</v>
      </c>
      <c r="S1279">
        <f t="shared" si="20"/>
        <v>5.9527999999999999</v>
      </c>
    </row>
    <row r="1280" spans="15:19" x14ac:dyDescent="0.2">
      <c r="O1280">
        <v>4.8882000000000003</v>
      </c>
      <c r="P1280">
        <v>33.840000000000003</v>
      </c>
      <c r="Q1280">
        <v>1.9490999999999999E-4</v>
      </c>
      <c r="R1280">
        <v>2.8000000000000001E-2</v>
      </c>
      <c r="S1280">
        <f t="shared" si="20"/>
        <v>7.7963999999999993</v>
      </c>
    </row>
    <row r="1281" spans="15:19" x14ac:dyDescent="0.2">
      <c r="O1281">
        <v>7.3323999999999998</v>
      </c>
      <c r="P1281">
        <v>33.792999999999999</v>
      </c>
      <c r="Q1281">
        <v>2.3843000000000001E-4</v>
      </c>
      <c r="R1281">
        <v>2.8000000000000001E-2</v>
      </c>
      <c r="S1281">
        <f t="shared" si="20"/>
        <v>9.5372000000000003</v>
      </c>
    </row>
    <row r="1282" spans="15:19" x14ac:dyDescent="0.2">
      <c r="O1282">
        <v>9.7765000000000004</v>
      </c>
      <c r="P1282">
        <v>33.72</v>
      </c>
      <c r="Q1282">
        <v>2.7956999999999998E-4</v>
      </c>
      <c r="R1282">
        <v>2.8000000000000001E-2</v>
      </c>
      <c r="S1282">
        <f t="shared" si="20"/>
        <v>11.1828</v>
      </c>
    </row>
    <row r="1283" spans="15:19" x14ac:dyDescent="0.2">
      <c r="O1283">
        <v>12.526</v>
      </c>
      <c r="P1283">
        <v>33.630000000000003</v>
      </c>
      <c r="Q1283">
        <v>3.2321999999999999E-4</v>
      </c>
      <c r="R1283">
        <v>2.8000000000000001E-2</v>
      </c>
      <c r="S1283">
        <f t="shared" si="20"/>
        <v>12.928799999999999</v>
      </c>
    </row>
    <row r="1284" spans="15:19" x14ac:dyDescent="0.2">
      <c r="O1284">
        <v>15.276</v>
      </c>
      <c r="P1284">
        <v>33.508000000000003</v>
      </c>
      <c r="Q1284">
        <v>3.6425999999999999E-4</v>
      </c>
      <c r="R1284">
        <v>2.8000000000000001E-2</v>
      </c>
      <c r="S1284">
        <f t="shared" si="20"/>
        <v>14.570399999999999</v>
      </c>
    </row>
    <row r="1285" spans="15:19" x14ac:dyDescent="0.2">
      <c r="O1285">
        <v>18.026</v>
      </c>
      <c r="P1285">
        <v>33.365000000000002</v>
      </c>
      <c r="Q1285">
        <v>4.0287999999999999E-4</v>
      </c>
      <c r="R1285">
        <v>2.8000000000000001E-2</v>
      </c>
      <c r="S1285">
        <f t="shared" si="20"/>
        <v>16.115199999999998</v>
      </c>
    </row>
    <row r="1286" spans="15:19" x14ac:dyDescent="0.2">
      <c r="O1286">
        <v>20.776</v>
      </c>
      <c r="P1286">
        <v>33.209000000000003</v>
      </c>
      <c r="Q1286">
        <v>4.3925000000000002E-4</v>
      </c>
      <c r="R1286">
        <v>2.8000000000000001E-2</v>
      </c>
      <c r="S1286">
        <f t="shared" si="20"/>
        <v>17.570000000000004</v>
      </c>
    </row>
    <row r="1287" spans="15:19" x14ac:dyDescent="0.2">
      <c r="O1287">
        <v>23.526</v>
      </c>
      <c r="P1287">
        <v>33.042000000000002</v>
      </c>
      <c r="Q1287">
        <v>4.7355999999999999E-4</v>
      </c>
      <c r="R1287">
        <v>2.8000000000000001E-2</v>
      </c>
      <c r="S1287">
        <f t="shared" si="20"/>
        <v>18.942399999999999</v>
      </c>
    </row>
    <row r="1288" spans="15:19" x14ac:dyDescent="0.2">
      <c r="O1288">
        <v>26.276</v>
      </c>
      <c r="P1288">
        <v>32.868000000000002</v>
      </c>
      <c r="Q1288">
        <v>5.0593999999999997E-4</v>
      </c>
      <c r="R1288">
        <v>2.8000000000000001E-2</v>
      </c>
      <c r="S1288">
        <f t="shared" si="20"/>
        <v>20.237599999999997</v>
      </c>
    </row>
    <row r="1289" spans="15:19" x14ac:dyDescent="0.2">
      <c r="O1289">
        <v>29.026</v>
      </c>
      <c r="P1289">
        <v>32.686999999999998</v>
      </c>
      <c r="Q1289">
        <v>5.3653999999999996E-4</v>
      </c>
      <c r="R1289">
        <v>2.8000000000000001E-2</v>
      </c>
      <c r="S1289">
        <f t="shared" si="20"/>
        <v>21.461599999999997</v>
      </c>
    </row>
    <row r="1290" spans="15:19" x14ac:dyDescent="0.2">
      <c r="O1290">
        <v>31.776</v>
      </c>
      <c r="P1290">
        <v>32.502000000000002</v>
      </c>
      <c r="Q1290">
        <v>5.6548999999999998E-4</v>
      </c>
      <c r="R1290">
        <v>2.8000000000000001E-2</v>
      </c>
      <c r="S1290">
        <f t="shared" si="20"/>
        <v>22.619599999999998</v>
      </c>
    </row>
    <row r="1291" spans="15:19" x14ac:dyDescent="0.2">
      <c r="O1291">
        <v>34.526000000000003</v>
      </c>
      <c r="P1291">
        <v>32.311999999999998</v>
      </c>
      <c r="Q1291">
        <v>5.9292000000000004E-4</v>
      </c>
      <c r="R1291">
        <v>2.8000000000000001E-2</v>
      </c>
      <c r="S1291">
        <f t="shared" si="20"/>
        <v>23.716800000000003</v>
      </c>
    </row>
    <row r="1292" spans="15:19" x14ac:dyDescent="0.2">
      <c r="O1292">
        <v>37.276000000000003</v>
      </c>
      <c r="P1292">
        <v>32.119</v>
      </c>
      <c r="Q1292">
        <v>6.1894000000000001E-4</v>
      </c>
      <c r="R1292">
        <v>2.8000000000000001E-2</v>
      </c>
      <c r="S1292">
        <f t="shared" si="20"/>
        <v>24.7576</v>
      </c>
    </row>
    <row r="1293" spans="15:19" x14ac:dyDescent="0.2">
      <c r="O1293">
        <v>40.026000000000003</v>
      </c>
      <c r="P1293">
        <v>31.923999999999999</v>
      </c>
      <c r="Q1293">
        <v>6.4364999999999995E-4</v>
      </c>
      <c r="R1293">
        <v>2.8000000000000001E-2</v>
      </c>
      <c r="S1293">
        <f t="shared" si="20"/>
        <v>25.745999999999999</v>
      </c>
    </row>
    <row r="1294" spans="15:19" x14ac:dyDescent="0.2">
      <c r="O1294">
        <v>42.776000000000003</v>
      </c>
      <c r="P1294">
        <v>31.725999999999999</v>
      </c>
      <c r="Q1294">
        <v>6.6715999999999998E-4</v>
      </c>
      <c r="R1294">
        <v>2.8000000000000001E-2</v>
      </c>
      <c r="S1294">
        <f t="shared" si="20"/>
        <v>26.686399999999999</v>
      </c>
    </row>
    <row r="1295" spans="15:19" x14ac:dyDescent="0.2">
      <c r="O1295">
        <v>45.526000000000003</v>
      </c>
      <c r="P1295">
        <v>31.527000000000001</v>
      </c>
      <c r="Q1295">
        <v>6.8953999999999999E-4</v>
      </c>
      <c r="R1295">
        <v>2.8000000000000001E-2</v>
      </c>
      <c r="S1295">
        <f t="shared" si="20"/>
        <v>27.581599999999998</v>
      </c>
    </row>
    <row r="1296" spans="15:19" x14ac:dyDescent="0.2">
      <c r="O1296">
        <v>48.276000000000003</v>
      </c>
      <c r="P1296">
        <v>31.326000000000001</v>
      </c>
      <c r="Q1296">
        <v>7.1088E-4</v>
      </c>
      <c r="R1296">
        <v>2.8000000000000001E-2</v>
      </c>
      <c r="S1296">
        <f t="shared" si="20"/>
        <v>28.435200000000002</v>
      </c>
    </row>
    <row r="1297" spans="15:19" x14ac:dyDescent="0.2">
      <c r="O1297">
        <v>51.026000000000003</v>
      </c>
      <c r="P1297">
        <v>31.123999999999999</v>
      </c>
      <c r="Q1297">
        <v>7.3125999999999996E-4</v>
      </c>
      <c r="R1297">
        <v>2.8000000000000001E-2</v>
      </c>
      <c r="S1297">
        <f t="shared" si="20"/>
        <v>29.250399999999999</v>
      </c>
    </row>
    <row r="1298" spans="15:19" x14ac:dyDescent="0.2">
      <c r="O1298">
        <v>53.776000000000003</v>
      </c>
      <c r="P1298">
        <v>30.922000000000001</v>
      </c>
      <c r="Q1298">
        <v>7.5075000000000001E-4</v>
      </c>
      <c r="R1298">
        <v>2.8000000000000001E-2</v>
      </c>
      <c r="S1298">
        <f t="shared" ref="S1298:S1361" si="21">Q1298*40*1000</f>
        <v>30.03</v>
      </c>
    </row>
    <row r="1299" spans="15:19" x14ac:dyDescent="0.2">
      <c r="O1299">
        <v>56.526000000000003</v>
      </c>
      <c r="P1299">
        <v>30.718</v>
      </c>
      <c r="Q1299">
        <v>7.6942000000000004E-4</v>
      </c>
      <c r="R1299">
        <v>2.8000000000000001E-2</v>
      </c>
      <c r="S1299">
        <f t="shared" si="21"/>
        <v>30.776800000000001</v>
      </c>
    </row>
    <row r="1300" spans="15:19" x14ac:dyDescent="0.2">
      <c r="O1300">
        <v>59.276000000000003</v>
      </c>
      <c r="P1300">
        <v>30.515000000000001</v>
      </c>
      <c r="Q1300">
        <v>7.8733000000000004E-4</v>
      </c>
      <c r="R1300">
        <v>2.8000000000000001E-2</v>
      </c>
      <c r="S1300">
        <f t="shared" si="21"/>
        <v>31.493199999999998</v>
      </c>
    </row>
    <row r="1301" spans="15:19" x14ac:dyDescent="0.2">
      <c r="O1301">
        <v>62.026000000000003</v>
      </c>
      <c r="P1301">
        <v>30.311</v>
      </c>
      <c r="Q1301">
        <v>8.0453000000000002E-4</v>
      </c>
      <c r="R1301">
        <v>2.8000000000000001E-2</v>
      </c>
      <c r="S1301">
        <f t="shared" si="21"/>
        <v>32.181199999999997</v>
      </c>
    </row>
    <row r="1302" spans="15:19" x14ac:dyDescent="0.2">
      <c r="O1302">
        <v>64.775999999999996</v>
      </c>
      <c r="P1302">
        <v>30.106999999999999</v>
      </c>
      <c r="Q1302">
        <v>8.2107999999999997E-4</v>
      </c>
      <c r="R1302">
        <v>2.8000000000000001E-2</v>
      </c>
      <c r="S1302">
        <f t="shared" si="21"/>
        <v>32.843199999999996</v>
      </c>
    </row>
    <row r="1303" spans="15:19" x14ac:dyDescent="0.2">
      <c r="O1303">
        <v>67.525999999999996</v>
      </c>
      <c r="P1303">
        <v>29.902999999999999</v>
      </c>
      <c r="Q1303">
        <v>8.3701999999999995E-4</v>
      </c>
      <c r="R1303">
        <v>2.8000000000000001E-2</v>
      </c>
      <c r="S1303">
        <f t="shared" si="21"/>
        <v>33.480799999999995</v>
      </c>
    </row>
    <row r="1304" spans="15:19" x14ac:dyDescent="0.2">
      <c r="O1304">
        <v>70.275999999999996</v>
      </c>
      <c r="P1304">
        <v>29.699000000000002</v>
      </c>
      <c r="Q1304">
        <v>8.5240000000000001E-4</v>
      </c>
      <c r="R1304">
        <v>2.8000000000000001E-2</v>
      </c>
      <c r="S1304">
        <f t="shared" si="21"/>
        <v>34.096000000000004</v>
      </c>
    </row>
    <row r="1305" spans="15:19" x14ac:dyDescent="0.2">
      <c r="O1305">
        <v>73.025999999999996</v>
      </c>
      <c r="P1305">
        <v>29.495999999999999</v>
      </c>
      <c r="Q1305">
        <v>8.6726000000000001E-4</v>
      </c>
      <c r="R1305">
        <v>2.8000000000000001E-2</v>
      </c>
      <c r="S1305">
        <f t="shared" si="21"/>
        <v>34.690400000000004</v>
      </c>
    </row>
    <row r="1306" spans="15:19" x14ac:dyDescent="0.2">
      <c r="O1306">
        <v>75.775999999999996</v>
      </c>
      <c r="P1306">
        <v>29.292999999999999</v>
      </c>
      <c r="Q1306">
        <v>8.8164000000000005E-4</v>
      </c>
      <c r="R1306">
        <v>2.8000000000000001E-2</v>
      </c>
      <c r="S1306">
        <f t="shared" si="21"/>
        <v>35.265599999999999</v>
      </c>
    </row>
    <row r="1307" spans="15:19" x14ac:dyDescent="0.2">
      <c r="O1307">
        <v>78.525999999999996</v>
      </c>
      <c r="P1307">
        <v>29.091000000000001</v>
      </c>
      <c r="Q1307">
        <v>8.9557999999999999E-4</v>
      </c>
      <c r="R1307">
        <v>2.8000000000000001E-2</v>
      </c>
      <c r="S1307">
        <f t="shared" si="21"/>
        <v>35.8232</v>
      </c>
    </row>
    <row r="1308" spans="15:19" x14ac:dyDescent="0.2">
      <c r="O1308">
        <v>81.275999999999996</v>
      </c>
      <c r="P1308">
        <v>28.89</v>
      </c>
      <c r="Q1308">
        <v>9.0910999999999997E-4</v>
      </c>
      <c r="R1308">
        <v>2.8000000000000001E-2</v>
      </c>
      <c r="S1308">
        <f t="shared" si="21"/>
        <v>36.364399999999996</v>
      </c>
    </row>
    <row r="1309" spans="15:19" x14ac:dyDescent="0.2">
      <c r="O1309">
        <v>84.025999999999996</v>
      </c>
      <c r="P1309">
        <v>28.689</v>
      </c>
      <c r="Q1309">
        <v>9.2225E-4</v>
      </c>
      <c r="R1309">
        <v>2.8000000000000001E-2</v>
      </c>
      <c r="S1309">
        <f t="shared" si="21"/>
        <v>36.89</v>
      </c>
    </row>
    <row r="1310" spans="15:19" x14ac:dyDescent="0.2">
      <c r="O1310">
        <v>86.775999999999996</v>
      </c>
      <c r="P1310">
        <v>28.49</v>
      </c>
      <c r="Q1310">
        <v>9.3504000000000005E-4</v>
      </c>
      <c r="R1310">
        <v>2.8000000000000001E-2</v>
      </c>
      <c r="S1310">
        <f t="shared" si="21"/>
        <v>37.401600000000002</v>
      </c>
    </row>
    <row r="1311" spans="15:19" x14ac:dyDescent="0.2">
      <c r="O1311">
        <v>89.525999999999996</v>
      </c>
      <c r="P1311">
        <v>28.291</v>
      </c>
      <c r="Q1311">
        <v>9.4751000000000004E-4</v>
      </c>
      <c r="R1311">
        <v>2.8000000000000001E-2</v>
      </c>
      <c r="S1311">
        <f t="shared" si="21"/>
        <v>37.900399999999998</v>
      </c>
    </row>
    <row r="1312" spans="15:19" x14ac:dyDescent="0.2">
      <c r="O1312">
        <v>92.275999999999996</v>
      </c>
      <c r="P1312">
        <v>28.094000000000001</v>
      </c>
      <c r="Q1312">
        <v>9.5967000000000003E-4</v>
      </c>
      <c r="R1312">
        <v>2.8000000000000001E-2</v>
      </c>
      <c r="S1312">
        <f t="shared" si="21"/>
        <v>38.386800000000001</v>
      </c>
    </row>
    <row r="1313" spans="15:19" x14ac:dyDescent="0.2">
      <c r="O1313">
        <v>95.025999999999996</v>
      </c>
      <c r="P1313">
        <v>27.898</v>
      </c>
      <c r="Q1313">
        <v>9.7154999999999995E-4</v>
      </c>
      <c r="R1313">
        <v>2.8000000000000001E-2</v>
      </c>
      <c r="S1313">
        <f t="shared" si="21"/>
        <v>38.862000000000002</v>
      </c>
    </row>
    <row r="1314" spans="15:19" x14ac:dyDescent="0.2">
      <c r="O1314">
        <v>97.775999999999996</v>
      </c>
      <c r="P1314">
        <v>27.702999999999999</v>
      </c>
      <c r="Q1314">
        <v>9.8317000000000001E-4</v>
      </c>
      <c r="R1314">
        <v>2.8000000000000001E-2</v>
      </c>
      <c r="S1314">
        <f t="shared" si="21"/>
        <v>39.326799999999999</v>
      </c>
    </row>
    <row r="1315" spans="15:19" x14ac:dyDescent="0.2">
      <c r="O1315">
        <v>100.53</v>
      </c>
      <c r="P1315">
        <v>27.509</v>
      </c>
      <c r="Q1315">
        <v>9.9455000000000008E-4</v>
      </c>
      <c r="R1315">
        <v>2.8000000000000001E-2</v>
      </c>
      <c r="S1315">
        <f t="shared" si="21"/>
        <v>39.782000000000004</v>
      </c>
    </row>
    <row r="1316" spans="15:19" x14ac:dyDescent="0.2">
      <c r="O1316">
        <v>103.28</v>
      </c>
      <c r="P1316">
        <v>27.317</v>
      </c>
      <c r="Q1316">
        <v>1.0057E-3</v>
      </c>
      <c r="R1316">
        <v>2.8000000000000001E-2</v>
      </c>
      <c r="S1316">
        <f t="shared" si="21"/>
        <v>40.228000000000002</v>
      </c>
    </row>
    <row r="1317" spans="15:19" x14ac:dyDescent="0.2">
      <c r="O1317">
        <v>106.03</v>
      </c>
      <c r="P1317">
        <v>27.126000000000001</v>
      </c>
      <c r="Q1317">
        <v>1.0166999999999999E-3</v>
      </c>
      <c r="R1317">
        <v>2.8000000000000001E-2</v>
      </c>
      <c r="S1317">
        <f t="shared" si="21"/>
        <v>40.667999999999999</v>
      </c>
    </row>
    <row r="1318" spans="15:19" x14ac:dyDescent="0.2">
      <c r="O1318">
        <v>108.78</v>
      </c>
      <c r="P1318">
        <v>26.937000000000001</v>
      </c>
      <c r="Q1318">
        <v>1.0273999999999999E-3</v>
      </c>
      <c r="R1318">
        <v>2.8000000000000001E-2</v>
      </c>
      <c r="S1318">
        <f t="shared" si="21"/>
        <v>41.095999999999997</v>
      </c>
    </row>
    <row r="1319" spans="15:19" x14ac:dyDescent="0.2">
      <c r="O1319">
        <v>109.08</v>
      </c>
      <c r="P1319">
        <v>26.916</v>
      </c>
      <c r="Q1319">
        <v>1.0286E-3</v>
      </c>
      <c r="R1319">
        <v>2.8000000000000001E-2</v>
      </c>
      <c r="S1319">
        <f t="shared" si="21"/>
        <v>41.143999999999998</v>
      </c>
    </row>
    <row r="1320" spans="15:19" x14ac:dyDescent="0.2">
      <c r="O1320">
        <v>109.39</v>
      </c>
      <c r="P1320">
        <v>26.895</v>
      </c>
      <c r="Q1320">
        <v>1.0298E-3</v>
      </c>
      <c r="R1320">
        <v>2.8000000000000001E-2</v>
      </c>
      <c r="S1320">
        <f t="shared" si="21"/>
        <v>41.192</v>
      </c>
    </row>
    <row r="1321" spans="15:19" x14ac:dyDescent="0.2">
      <c r="O1321">
        <v>109.69</v>
      </c>
      <c r="P1321">
        <v>26.873999999999999</v>
      </c>
      <c r="Q1321">
        <v>1.031E-3</v>
      </c>
      <c r="R1321">
        <v>2.8000000000000001E-2</v>
      </c>
      <c r="S1321">
        <f t="shared" si="21"/>
        <v>41.24</v>
      </c>
    </row>
    <row r="1322" spans="15:19" x14ac:dyDescent="0.2">
      <c r="O1322">
        <v>110</v>
      </c>
      <c r="P1322">
        <v>26.853000000000002</v>
      </c>
      <c r="Q1322">
        <v>1.0322E-3</v>
      </c>
      <c r="R1322">
        <v>2.8000000000000001E-2</v>
      </c>
      <c r="S1322">
        <f t="shared" si="21"/>
        <v>41.288000000000004</v>
      </c>
    </row>
    <row r="1323" spans="15:19" x14ac:dyDescent="0.2">
      <c r="O1323">
        <v>0</v>
      </c>
      <c r="P1323">
        <v>33.200000000000003</v>
      </c>
      <c r="Q1323">
        <v>1E-4</v>
      </c>
      <c r="R1323">
        <v>2.9000000000000001E-2</v>
      </c>
      <c r="S1323">
        <f t="shared" si="21"/>
        <v>4</v>
      </c>
    </row>
    <row r="1324" spans="15:19" x14ac:dyDescent="0.2">
      <c r="O1324">
        <v>2.4538000000000002</v>
      </c>
      <c r="P1324">
        <v>33.71</v>
      </c>
      <c r="Q1324">
        <v>1.4876000000000001E-4</v>
      </c>
      <c r="R1324">
        <v>2.9000000000000001E-2</v>
      </c>
      <c r="S1324">
        <f t="shared" si="21"/>
        <v>5.9504000000000001</v>
      </c>
    </row>
    <row r="1325" spans="15:19" x14ac:dyDescent="0.2">
      <c r="O1325">
        <v>4.9076000000000004</v>
      </c>
      <c r="P1325">
        <v>33.82</v>
      </c>
      <c r="Q1325">
        <v>1.9469999999999999E-4</v>
      </c>
      <c r="R1325">
        <v>2.9000000000000001E-2</v>
      </c>
      <c r="S1325">
        <f t="shared" si="21"/>
        <v>7.7879999999999994</v>
      </c>
    </row>
    <row r="1326" spans="15:19" x14ac:dyDescent="0.2">
      <c r="O1326">
        <v>7.3613999999999997</v>
      </c>
      <c r="P1326">
        <v>33.762999999999998</v>
      </c>
      <c r="Q1326">
        <v>2.3797999999999999E-4</v>
      </c>
      <c r="R1326">
        <v>2.9000000000000001E-2</v>
      </c>
      <c r="S1326">
        <f t="shared" si="21"/>
        <v>9.5191999999999997</v>
      </c>
    </row>
    <row r="1327" spans="15:19" x14ac:dyDescent="0.2">
      <c r="O1327">
        <v>9.8153000000000006</v>
      </c>
      <c r="P1327">
        <v>33.680999999999997</v>
      </c>
      <c r="Q1327">
        <v>2.7881999999999999E-4</v>
      </c>
      <c r="R1327">
        <v>2.9000000000000001E-2</v>
      </c>
      <c r="S1327">
        <f t="shared" si="21"/>
        <v>11.152799999999999</v>
      </c>
    </row>
    <row r="1328" spans="15:19" x14ac:dyDescent="0.2">
      <c r="O1328">
        <v>12.565</v>
      </c>
      <c r="P1328">
        <v>33.582000000000001</v>
      </c>
      <c r="Q1328">
        <v>3.2187999999999997E-4</v>
      </c>
      <c r="R1328">
        <v>2.9000000000000001E-2</v>
      </c>
      <c r="S1328">
        <f t="shared" si="21"/>
        <v>12.8752</v>
      </c>
    </row>
    <row r="1329" spans="15:19" x14ac:dyDescent="0.2">
      <c r="O1329">
        <v>15.315</v>
      </c>
      <c r="P1329">
        <v>33.451999999999998</v>
      </c>
      <c r="Q1329">
        <v>3.6227999999999998E-4</v>
      </c>
      <c r="R1329">
        <v>2.9000000000000001E-2</v>
      </c>
      <c r="S1329">
        <f t="shared" si="21"/>
        <v>14.491199999999999</v>
      </c>
    </row>
    <row r="1330" spans="15:19" x14ac:dyDescent="0.2">
      <c r="O1330">
        <v>18.065000000000001</v>
      </c>
      <c r="P1330">
        <v>33.301000000000002</v>
      </c>
      <c r="Q1330">
        <v>4.0023000000000001E-4</v>
      </c>
      <c r="R1330">
        <v>2.9000000000000001E-2</v>
      </c>
      <c r="S1330">
        <f t="shared" si="21"/>
        <v>16.0092</v>
      </c>
    </row>
    <row r="1331" spans="15:19" x14ac:dyDescent="0.2">
      <c r="O1331">
        <v>20.815000000000001</v>
      </c>
      <c r="P1331">
        <v>33.137</v>
      </c>
      <c r="Q1331">
        <v>4.3592000000000001E-4</v>
      </c>
      <c r="R1331">
        <v>2.9000000000000001E-2</v>
      </c>
      <c r="S1331">
        <f t="shared" si="21"/>
        <v>17.436800000000002</v>
      </c>
    </row>
    <row r="1332" spans="15:19" x14ac:dyDescent="0.2">
      <c r="O1332">
        <v>23.565000000000001</v>
      </c>
      <c r="P1332">
        <v>32.963000000000001</v>
      </c>
      <c r="Q1332">
        <v>4.6951000000000002E-4</v>
      </c>
      <c r="R1332">
        <v>2.9000000000000001E-2</v>
      </c>
      <c r="S1332">
        <f t="shared" si="21"/>
        <v>18.780400000000004</v>
      </c>
    </row>
    <row r="1333" spans="15:19" x14ac:dyDescent="0.2">
      <c r="O1333">
        <v>26.315000000000001</v>
      </c>
      <c r="P1333">
        <v>32.78</v>
      </c>
      <c r="Q1333">
        <v>5.0117E-4</v>
      </c>
      <c r="R1333">
        <v>2.9000000000000001E-2</v>
      </c>
      <c r="S1333">
        <f t="shared" si="21"/>
        <v>20.046800000000001</v>
      </c>
    </row>
    <row r="1334" spans="15:19" x14ac:dyDescent="0.2">
      <c r="O1334">
        <v>29.065000000000001</v>
      </c>
      <c r="P1334">
        <v>32.591000000000001</v>
      </c>
      <c r="Q1334">
        <v>5.3103999999999998E-4</v>
      </c>
      <c r="R1334">
        <v>2.9000000000000001E-2</v>
      </c>
      <c r="S1334">
        <f t="shared" si="21"/>
        <v>21.241599999999998</v>
      </c>
    </row>
    <row r="1335" spans="15:19" x14ac:dyDescent="0.2">
      <c r="O1335">
        <v>31.815000000000001</v>
      </c>
      <c r="P1335">
        <v>32.398000000000003</v>
      </c>
      <c r="Q1335">
        <v>5.5926000000000001E-4</v>
      </c>
      <c r="R1335">
        <v>2.9000000000000001E-2</v>
      </c>
      <c r="S1335">
        <f t="shared" si="21"/>
        <v>22.3704</v>
      </c>
    </row>
    <row r="1336" spans="15:19" x14ac:dyDescent="0.2">
      <c r="O1336">
        <v>34.564999999999998</v>
      </c>
      <c r="P1336">
        <v>32.200000000000003</v>
      </c>
      <c r="Q1336">
        <v>5.8597E-4</v>
      </c>
      <c r="R1336">
        <v>2.9000000000000001E-2</v>
      </c>
      <c r="S1336">
        <f t="shared" si="21"/>
        <v>23.438800000000001</v>
      </c>
    </row>
    <row r="1337" spans="15:19" x14ac:dyDescent="0.2">
      <c r="O1337">
        <v>37.314999999999998</v>
      </c>
      <c r="P1337">
        <v>32</v>
      </c>
      <c r="Q1337">
        <v>6.1127000000000002E-4</v>
      </c>
      <c r="R1337">
        <v>2.9000000000000001E-2</v>
      </c>
      <c r="S1337">
        <f t="shared" si="21"/>
        <v>24.450800000000001</v>
      </c>
    </row>
    <row r="1338" spans="15:19" x14ac:dyDescent="0.2">
      <c r="O1338">
        <v>40.064999999999998</v>
      </c>
      <c r="P1338">
        <v>31.797000000000001</v>
      </c>
      <c r="Q1338">
        <v>6.3526999999999995E-4</v>
      </c>
      <c r="R1338">
        <v>2.9000000000000001E-2</v>
      </c>
      <c r="S1338">
        <f t="shared" si="21"/>
        <v>25.410799999999998</v>
      </c>
    </row>
    <row r="1339" spans="15:19" x14ac:dyDescent="0.2">
      <c r="O1339">
        <v>42.814999999999998</v>
      </c>
      <c r="P1339">
        <v>31.591000000000001</v>
      </c>
      <c r="Q1339">
        <v>6.5808000000000001E-4</v>
      </c>
      <c r="R1339">
        <v>2.9000000000000001E-2</v>
      </c>
      <c r="S1339">
        <f t="shared" si="21"/>
        <v>26.3232</v>
      </c>
    </row>
    <row r="1340" spans="15:19" x14ac:dyDescent="0.2">
      <c r="O1340">
        <v>45.564999999999998</v>
      </c>
      <c r="P1340">
        <v>31.384</v>
      </c>
      <c r="Q1340">
        <v>6.7977999999999995E-4</v>
      </c>
      <c r="R1340">
        <v>2.9000000000000001E-2</v>
      </c>
      <c r="S1340">
        <f t="shared" si="21"/>
        <v>27.191199999999998</v>
      </c>
    </row>
    <row r="1341" spans="15:19" x14ac:dyDescent="0.2">
      <c r="O1341">
        <v>48.314999999999998</v>
      </c>
      <c r="P1341">
        <v>31.175999999999998</v>
      </c>
      <c r="Q1341">
        <v>7.0045999999999997E-4</v>
      </c>
      <c r="R1341">
        <v>2.9000000000000001E-2</v>
      </c>
      <c r="S1341">
        <f t="shared" si="21"/>
        <v>28.0184</v>
      </c>
    </row>
    <row r="1342" spans="15:19" x14ac:dyDescent="0.2">
      <c r="O1342">
        <v>51.064999999999998</v>
      </c>
      <c r="P1342">
        <v>30.966000000000001</v>
      </c>
      <c r="Q1342">
        <v>7.2019E-4</v>
      </c>
      <c r="R1342">
        <v>2.9000000000000001E-2</v>
      </c>
      <c r="S1342">
        <f t="shared" si="21"/>
        <v>28.807600000000001</v>
      </c>
    </row>
    <row r="1343" spans="15:19" x14ac:dyDescent="0.2">
      <c r="O1343">
        <v>53.814999999999998</v>
      </c>
      <c r="P1343">
        <v>30.756</v>
      </c>
      <c r="Q1343">
        <v>7.3906000000000004E-4</v>
      </c>
      <c r="R1343">
        <v>2.9000000000000001E-2</v>
      </c>
      <c r="S1343">
        <f t="shared" si="21"/>
        <v>29.562400000000004</v>
      </c>
    </row>
    <row r="1344" spans="15:19" x14ac:dyDescent="0.2">
      <c r="O1344">
        <v>56.564999999999998</v>
      </c>
      <c r="P1344">
        <v>30.545000000000002</v>
      </c>
      <c r="Q1344">
        <v>7.5712000000000002E-4</v>
      </c>
      <c r="R1344">
        <v>2.9000000000000001E-2</v>
      </c>
      <c r="S1344">
        <f t="shared" si="21"/>
        <v>30.284800000000001</v>
      </c>
    </row>
    <row r="1345" spans="15:19" x14ac:dyDescent="0.2">
      <c r="O1345">
        <v>59.314999999999998</v>
      </c>
      <c r="P1345">
        <v>30.334</v>
      </c>
      <c r="Q1345">
        <v>7.7444000000000005E-4</v>
      </c>
      <c r="R1345">
        <v>2.9000000000000001E-2</v>
      </c>
      <c r="S1345">
        <f t="shared" si="21"/>
        <v>30.977600000000002</v>
      </c>
    </row>
    <row r="1346" spans="15:19" x14ac:dyDescent="0.2">
      <c r="O1346">
        <v>62.064999999999998</v>
      </c>
      <c r="P1346">
        <v>30.123000000000001</v>
      </c>
      <c r="Q1346">
        <v>7.9107999999999999E-4</v>
      </c>
      <c r="R1346">
        <v>2.9000000000000001E-2</v>
      </c>
      <c r="S1346">
        <f t="shared" si="21"/>
        <v>31.643199999999997</v>
      </c>
    </row>
    <row r="1347" spans="15:19" x14ac:dyDescent="0.2">
      <c r="O1347">
        <v>64.814999999999998</v>
      </c>
      <c r="P1347">
        <v>29.911999999999999</v>
      </c>
      <c r="Q1347">
        <v>8.0707999999999995E-4</v>
      </c>
      <c r="R1347">
        <v>2.9000000000000001E-2</v>
      </c>
      <c r="S1347">
        <f t="shared" si="21"/>
        <v>32.283200000000001</v>
      </c>
    </row>
    <row r="1348" spans="15:19" x14ac:dyDescent="0.2">
      <c r="O1348">
        <v>67.564999999999998</v>
      </c>
      <c r="P1348">
        <v>29.702000000000002</v>
      </c>
      <c r="Q1348">
        <v>8.2249000000000005E-4</v>
      </c>
      <c r="R1348">
        <v>2.9000000000000001E-2</v>
      </c>
      <c r="S1348">
        <f t="shared" si="21"/>
        <v>32.8996</v>
      </c>
    </row>
    <row r="1349" spans="15:19" x14ac:dyDescent="0.2">
      <c r="O1349">
        <v>70.314999999999998</v>
      </c>
      <c r="P1349">
        <v>29.491</v>
      </c>
      <c r="Q1349">
        <v>8.3737000000000004E-4</v>
      </c>
      <c r="R1349">
        <v>2.9000000000000001E-2</v>
      </c>
      <c r="S1349">
        <f t="shared" si="21"/>
        <v>33.494800000000005</v>
      </c>
    </row>
    <row r="1350" spans="15:19" x14ac:dyDescent="0.2">
      <c r="O1350">
        <v>73.064999999999998</v>
      </c>
      <c r="P1350">
        <v>29.280999999999999</v>
      </c>
      <c r="Q1350">
        <v>8.5174999999999997E-4</v>
      </c>
      <c r="R1350">
        <v>2.9000000000000001E-2</v>
      </c>
      <c r="S1350">
        <f t="shared" si="21"/>
        <v>34.069999999999993</v>
      </c>
    </row>
    <row r="1351" spans="15:19" x14ac:dyDescent="0.2">
      <c r="O1351">
        <v>75.814999999999998</v>
      </c>
      <c r="P1351">
        <v>29.071999999999999</v>
      </c>
      <c r="Q1351">
        <v>8.6567000000000002E-4</v>
      </c>
      <c r="R1351">
        <v>2.9000000000000001E-2</v>
      </c>
      <c r="S1351">
        <f t="shared" si="21"/>
        <v>34.626799999999996</v>
      </c>
    </row>
    <row r="1352" spans="15:19" x14ac:dyDescent="0.2">
      <c r="O1352">
        <v>78.564999999999998</v>
      </c>
      <c r="P1352">
        <v>28.864000000000001</v>
      </c>
      <c r="Q1352">
        <v>8.7916999999999997E-4</v>
      </c>
      <c r="R1352">
        <v>2.9000000000000001E-2</v>
      </c>
      <c r="S1352">
        <f t="shared" si="21"/>
        <v>35.166799999999995</v>
      </c>
    </row>
    <row r="1353" spans="15:19" x14ac:dyDescent="0.2">
      <c r="O1353">
        <v>81.314999999999998</v>
      </c>
      <c r="P1353">
        <v>28.657</v>
      </c>
      <c r="Q1353">
        <v>8.9227000000000002E-4</v>
      </c>
      <c r="R1353">
        <v>2.9000000000000001E-2</v>
      </c>
      <c r="S1353">
        <f t="shared" si="21"/>
        <v>35.690800000000003</v>
      </c>
    </row>
    <row r="1354" spans="15:19" x14ac:dyDescent="0.2">
      <c r="O1354">
        <v>84.064999999999998</v>
      </c>
      <c r="P1354">
        <v>28.45</v>
      </c>
      <c r="Q1354">
        <v>9.0501000000000004E-4</v>
      </c>
      <c r="R1354">
        <v>2.9000000000000001E-2</v>
      </c>
      <c r="S1354">
        <f t="shared" si="21"/>
        <v>36.200400000000002</v>
      </c>
    </row>
    <row r="1355" spans="15:19" x14ac:dyDescent="0.2">
      <c r="O1355">
        <v>86.814999999999998</v>
      </c>
      <c r="P1355">
        <v>28.245000000000001</v>
      </c>
      <c r="Q1355">
        <v>9.1741999999999995E-4</v>
      </c>
      <c r="R1355">
        <v>2.9000000000000001E-2</v>
      </c>
      <c r="S1355">
        <f t="shared" si="21"/>
        <v>36.696800000000003</v>
      </c>
    </row>
    <row r="1356" spans="15:19" x14ac:dyDescent="0.2">
      <c r="O1356">
        <v>89.564999999999998</v>
      </c>
      <c r="P1356">
        <v>28.041</v>
      </c>
      <c r="Q1356">
        <v>9.2951999999999998E-4</v>
      </c>
      <c r="R1356">
        <v>2.9000000000000001E-2</v>
      </c>
      <c r="S1356">
        <f t="shared" si="21"/>
        <v>37.180799999999998</v>
      </c>
    </row>
    <row r="1357" spans="15:19" x14ac:dyDescent="0.2">
      <c r="O1357">
        <v>92.314999999999998</v>
      </c>
      <c r="P1357">
        <v>27.838000000000001</v>
      </c>
      <c r="Q1357">
        <v>9.4132999999999999E-4</v>
      </c>
      <c r="R1357">
        <v>2.9000000000000001E-2</v>
      </c>
      <c r="S1357">
        <f t="shared" si="21"/>
        <v>37.653199999999998</v>
      </c>
    </row>
    <row r="1358" spans="15:19" x14ac:dyDescent="0.2">
      <c r="O1358">
        <v>95.064999999999998</v>
      </c>
      <c r="P1358">
        <v>27.637</v>
      </c>
      <c r="Q1358">
        <v>9.5288000000000002E-4</v>
      </c>
      <c r="R1358">
        <v>2.9000000000000001E-2</v>
      </c>
      <c r="S1358">
        <f t="shared" si="21"/>
        <v>38.115200000000002</v>
      </c>
    </row>
    <row r="1359" spans="15:19" x14ac:dyDescent="0.2">
      <c r="O1359">
        <v>97.814999999999998</v>
      </c>
      <c r="P1359">
        <v>27.437000000000001</v>
      </c>
      <c r="Q1359">
        <v>9.6418999999999997E-4</v>
      </c>
      <c r="R1359">
        <v>2.9000000000000001E-2</v>
      </c>
      <c r="S1359">
        <f t="shared" si="21"/>
        <v>38.567599999999999</v>
      </c>
    </row>
    <row r="1360" spans="15:19" x14ac:dyDescent="0.2">
      <c r="O1360">
        <v>100.57</v>
      </c>
      <c r="P1360">
        <v>27.239000000000001</v>
      </c>
      <c r="Q1360">
        <v>9.7526999999999998E-4</v>
      </c>
      <c r="R1360">
        <v>2.9000000000000001E-2</v>
      </c>
      <c r="S1360">
        <f t="shared" si="21"/>
        <v>39.010799999999996</v>
      </c>
    </row>
    <row r="1361" spans="15:19" x14ac:dyDescent="0.2">
      <c r="O1361">
        <v>103.32</v>
      </c>
      <c r="P1361">
        <v>27.042000000000002</v>
      </c>
      <c r="Q1361">
        <v>9.8615000000000009E-4</v>
      </c>
      <c r="R1361">
        <v>2.9000000000000001E-2</v>
      </c>
      <c r="S1361">
        <f t="shared" si="21"/>
        <v>39.446000000000005</v>
      </c>
    </row>
    <row r="1362" spans="15:19" x14ac:dyDescent="0.2">
      <c r="O1362">
        <v>106.07</v>
      </c>
      <c r="P1362">
        <v>26.846</v>
      </c>
      <c r="Q1362">
        <v>9.9682999999999998E-4</v>
      </c>
      <c r="R1362">
        <v>2.9000000000000001E-2</v>
      </c>
      <c r="S1362">
        <f t="shared" ref="S1362:S1425" si="22">Q1362*40*1000</f>
        <v>39.873199999999997</v>
      </c>
    </row>
    <row r="1363" spans="15:19" x14ac:dyDescent="0.2">
      <c r="O1363">
        <v>108.82</v>
      </c>
      <c r="P1363">
        <v>26.652999999999999</v>
      </c>
      <c r="Q1363">
        <v>1.0073E-3</v>
      </c>
      <c r="R1363">
        <v>2.9000000000000001E-2</v>
      </c>
      <c r="S1363">
        <f t="shared" si="22"/>
        <v>40.292000000000002</v>
      </c>
    </row>
    <row r="1364" spans="15:19" x14ac:dyDescent="0.2">
      <c r="O1364">
        <v>109.11</v>
      </c>
      <c r="P1364">
        <v>26.632000000000001</v>
      </c>
      <c r="Q1364">
        <v>1.0085000000000001E-3</v>
      </c>
      <c r="R1364">
        <v>2.9000000000000001E-2</v>
      </c>
      <c r="S1364">
        <f t="shared" si="22"/>
        <v>40.340000000000003</v>
      </c>
    </row>
    <row r="1365" spans="15:19" x14ac:dyDescent="0.2">
      <c r="O1365">
        <v>109.41</v>
      </c>
      <c r="P1365">
        <v>26.611000000000001</v>
      </c>
      <c r="Q1365">
        <v>1.0096E-3</v>
      </c>
      <c r="R1365">
        <v>2.9000000000000001E-2</v>
      </c>
      <c r="S1365">
        <f t="shared" si="22"/>
        <v>40.384</v>
      </c>
    </row>
    <row r="1366" spans="15:19" x14ac:dyDescent="0.2">
      <c r="O1366">
        <v>109.7</v>
      </c>
      <c r="P1366">
        <v>26.591000000000001</v>
      </c>
      <c r="Q1366">
        <v>1.0107E-3</v>
      </c>
      <c r="R1366">
        <v>2.9000000000000001E-2</v>
      </c>
      <c r="S1366">
        <f t="shared" si="22"/>
        <v>40.427999999999997</v>
      </c>
    </row>
    <row r="1367" spans="15:19" x14ac:dyDescent="0.2">
      <c r="O1367">
        <v>110</v>
      </c>
      <c r="P1367">
        <v>26.57</v>
      </c>
      <c r="Q1367">
        <v>1.0118E-3</v>
      </c>
      <c r="R1367">
        <v>2.9000000000000001E-2</v>
      </c>
      <c r="S1367">
        <f t="shared" si="22"/>
        <v>40.472000000000001</v>
      </c>
    </row>
    <row r="1368" spans="15:19" x14ac:dyDescent="0.2">
      <c r="O1368">
        <v>0</v>
      </c>
      <c r="P1368">
        <v>33.200000000000003</v>
      </c>
      <c r="Q1368">
        <v>1E-4</v>
      </c>
      <c r="R1368">
        <v>0.03</v>
      </c>
      <c r="S1368">
        <f t="shared" si="22"/>
        <v>4</v>
      </c>
    </row>
    <row r="1369" spans="15:19" x14ac:dyDescent="0.2">
      <c r="O1369">
        <v>2.4636</v>
      </c>
      <c r="P1369">
        <v>33.700000000000003</v>
      </c>
      <c r="Q1369">
        <v>1.4871E-4</v>
      </c>
      <c r="R1369">
        <v>0.03</v>
      </c>
      <c r="S1369">
        <f t="shared" si="22"/>
        <v>5.9484000000000004</v>
      </c>
    </row>
    <row r="1370" spans="15:19" x14ac:dyDescent="0.2">
      <c r="O1370">
        <v>4.9272</v>
      </c>
      <c r="P1370">
        <v>33.799999999999997</v>
      </c>
      <c r="Q1370">
        <v>1.9448999999999999E-4</v>
      </c>
      <c r="R1370">
        <v>0.03</v>
      </c>
      <c r="S1370">
        <f t="shared" si="22"/>
        <v>7.7795999999999994</v>
      </c>
    </row>
    <row r="1371" spans="15:19" x14ac:dyDescent="0.2">
      <c r="O1371">
        <v>7.3906999999999998</v>
      </c>
      <c r="P1371">
        <v>33.731999999999999</v>
      </c>
      <c r="Q1371">
        <v>2.3754000000000001E-4</v>
      </c>
      <c r="R1371">
        <v>0.03</v>
      </c>
      <c r="S1371">
        <f t="shared" si="22"/>
        <v>9.5015999999999998</v>
      </c>
    </row>
    <row r="1372" spans="15:19" x14ac:dyDescent="0.2">
      <c r="O1372">
        <v>9.8543000000000003</v>
      </c>
      <c r="P1372">
        <v>33.64</v>
      </c>
      <c r="Q1372">
        <v>2.7806E-4</v>
      </c>
      <c r="R1372">
        <v>0.03</v>
      </c>
      <c r="S1372">
        <f t="shared" si="22"/>
        <v>11.122400000000001</v>
      </c>
    </row>
    <row r="1373" spans="15:19" x14ac:dyDescent="0.2">
      <c r="O1373">
        <v>12.603999999999999</v>
      </c>
      <c r="P1373">
        <v>33.533999999999999</v>
      </c>
      <c r="Q1373">
        <v>3.2054000000000002E-4</v>
      </c>
      <c r="R1373">
        <v>0.03</v>
      </c>
      <c r="S1373">
        <f t="shared" si="22"/>
        <v>12.8216</v>
      </c>
    </row>
    <row r="1374" spans="15:19" x14ac:dyDescent="0.2">
      <c r="O1374">
        <v>15.353999999999999</v>
      </c>
      <c r="P1374">
        <v>33.396000000000001</v>
      </c>
      <c r="Q1374">
        <v>3.6032000000000002E-4</v>
      </c>
      <c r="R1374">
        <v>0.03</v>
      </c>
      <c r="S1374">
        <f t="shared" si="22"/>
        <v>14.412800000000001</v>
      </c>
    </row>
    <row r="1375" spans="15:19" x14ac:dyDescent="0.2">
      <c r="O1375">
        <v>18.103999999999999</v>
      </c>
      <c r="P1375">
        <v>33.237000000000002</v>
      </c>
      <c r="Q1375">
        <v>3.9762E-4</v>
      </c>
      <c r="R1375">
        <v>0.03</v>
      </c>
      <c r="S1375">
        <f t="shared" si="22"/>
        <v>15.9048</v>
      </c>
    </row>
    <row r="1376" spans="15:19" x14ac:dyDescent="0.2">
      <c r="O1376">
        <v>20.853999999999999</v>
      </c>
      <c r="P1376">
        <v>33.064999999999998</v>
      </c>
      <c r="Q1376">
        <v>4.3261999999999999E-4</v>
      </c>
      <c r="R1376">
        <v>0.03</v>
      </c>
      <c r="S1376">
        <f t="shared" si="22"/>
        <v>17.3048</v>
      </c>
    </row>
    <row r="1377" spans="15:19" x14ac:dyDescent="0.2">
      <c r="O1377">
        <v>23.603999999999999</v>
      </c>
      <c r="P1377">
        <v>32.881999999999998</v>
      </c>
      <c r="Q1377">
        <v>4.6551999999999997E-4</v>
      </c>
      <c r="R1377">
        <v>0.03</v>
      </c>
      <c r="S1377">
        <f t="shared" si="22"/>
        <v>18.620799999999999</v>
      </c>
    </row>
    <row r="1378" spans="15:19" x14ac:dyDescent="0.2">
      <c r="O1378">
        <v>26.353999999999999</v>
      </c>
      <c r="P1378">
        <v>32.692</v>
      </c>
      <c r="Q1378">
        <v>4.9647000000000005E-4</v>
      </c>
      <c r="R1378">
        <v>0.03</v>
      </c>
      <c r="S1378">
        <f t="shared" si="22"/>
        <v>19.858800000000002</v>
      </c>
    </row>
    <row r="1379" spans="15:19" x14ac:dyDescent="0.2">
      <c r="O1379">
        <v>29.103999999999999</v>
      </c>
      <c r="P1379">
        <v>32.494999999999997</v>
      </c>
      <c r="Q1379">
        <v>5.2563999999999996E-4</v>
      </c>
      <c r="R1379">
        <v>0.03</v>
      </c>
      <c r="S1379">
        <f t="shared" si="22"/>
        <v>21.025599999999997</v>
      </c>
    </row>
    <row r="1380" spans="15:19" x14ac:dyDescent="0.2">
      <c r="O1380">
        <v>31.853999999999999</v>
      </c>
      <c r="P1380">
        <v>32.293999999999997</v>
      </c>
      <c r="Q1380">
        <v>5.5316000000000002E-4</v>
      </c>
      <c r="R1380">
        <v>0.03</v>
      </c>
      <c r="S1380">
        <f t="shared" si="22"/>
        <v>22.1264</v>
      </c>
    </row>
    <row r="1381" spans="15:19" x14ac:dyDescent="0.2">
      <c r="O1381">
        <v>34.603999999999999</v>
      </c>
      <c r="P1381">
        <v>32.088000000000001</v>
      </c>
      <c r="Q1381">
        <v>5.7916E-4</v>
      </c>
      <c r="R1381">
        <v>0.03</v>
      </c>
      <c r="S1381">
        <f t="shared" si="22"/>
        <v>23.166399999999999</v>
      </c>
    </row>
    <row r="1382" spans="15:19" x14ac:dyDescent="0.2">
      <c r="O1382">
        <v>37.353999999999999</v>
      </c>
      <c r="P1382">
        <v>31.88</v>
      </c>
      <c r="Q1382">
        <v>6.0377E-4</v>
      </c>
      <c r="R1382">
        <v>0.03</v>
      </c>
      <c r="S1382">
        <f t="shared" si="22"/>
        <v>24.1508</v>
      </c>
    </row>
    <row r="1383" spans="15:19" x14ac:dyDescent="0.2">
      <c r="O1383">
        <v>40.103999999999999</v>
      </c>
      <c r="P1383">
        <v>31.669</v>
      </c>
      <c r="Q1383">
        <v>6.2710000000000001E-4</v>
      </c>
      <c r="R1383">
        <v>0.03</v>
      </c>
      <c r="S1383">
        <f t="shared" si="22"/>
        <v>25.084000000000003</v>
      </c>
    </row>
    <row r="1384" spans="15:19" x14ac:dyDescent="0.2">
      <c r="O1384">
        <v>42.853999999999999</v>
      </c>
      <c r="P1384">
        <v>31.456</v>
      </c>
      <c r="Q1384">
        <v>6.4924000000000004E-4</v>
      </c>
      <c r="R1384">
        <v>0.03</v>
      </c>
      <c r="S1384">
        <f t="shared" si="22"/>
        <v>25.969600000000003</v>
      </c>
    </row>
    <row r="1385" spans="15:19" x14ac:dyDescent="0.2">
      <c r="O1385">
        <v>45.603999999999999</v>
      </c>
      <c r="P1385">
        <v>31.241</v>
      </c>
      <c r="Q1385">
        <v>6.7029000000000004E-4</v>
      </c>
      <c r="R1385">
        <v>0.03</v>
      </c>
      <c r="S1385">
        <f t="shared" si="22"/>
        <v>26.811600000000002</v>
      </c>
    </row>
    <row r="1386" spans="15:19" x14ac:dyDescent="0.2">
      <c r="O1386">
        <v>48.353999999999999</v>
      </c>
      <c r="P1386">
        <v>31.024999999999999</v>
      </c>
      <c r="Q1386">
        <v>6.9034000000000001E-4</v>
      </c>
      <c r="R1386">
        <v>0.03</v>
      </c>
      <c r="S1386">
        <f t="shared" si="22"/>
        <v>27.613600000000002</v>
      </c>
    </row>
    <row r="1387" spans="15:19" x14ac:dyDescent="0.2">
      <c r="O1387">
        <v>51.103999999999999</v>
      </c>
      <c r="P1387">
        <v>30.808</v>
      </c>
      <c r="Q1387">
        <v>7.0945999999999997E-4</v>
      </c>
      <c r="R1387">
        <v>0.03</v>
      </c>
      <c r="S1387">
        <f t="shared" si="22"/>
        <v>28.378399999999999</v>
      </c>
    </row>
    <row r="1388" spans="15:19" x14ac:dyDescent="0.2">
      <c r="O1388">
        <v>53.853999999999999</v>
      </c>
      <c r="P1388">
        <v>30.59</v>
      </c>
      <c r="Q1388">
        <v>7.2773E-4</v>
      </c>
      <c r="R1388">
        <v>0.03</v>
      </c>
      <c r="S1388">
        <f t="shared" si="22"/>
        <v>29.109200000000001</v>
      </c>
    </row>
    <row r="1389" spans="15:19" x14ac:dyDescent="0.2">
      <c r="O1389">
        <v>56.603999999999999</v>
      </c>
      <c r="P1389">
        <v>30.372</v>
      </c>
      <c r="Q1389">
        <v>7.4522E-4</v>
      </c>
      <c r="R1389">
        <v>0.03</v>
      </c>
      <c r="S1389">
        <f t="shared" si="22"/>
        <v>29.808800000000002</v>
      </c>
    </row>
    <row r="1390" spans="15:19" x14ac:dyDescent="0.2">
      <c r="O1390">
        <v>59.353999999999999</v>
      </c>
      <c r="P1390">
        <v>30.154</v>
      </c>
      <c r="Q1390">
        <v>7.6199000000000004E-4</v>
      </c>
      <c r="R1390">
        <v>0.03</v>
      </c>
      <c r="S1390">
        <f t="shared" si="22"/>
        <v>30.479600000000001</v>
      </c>
    </row>
    <row r="1391" spans="15:19" x14ac:dyDescent="0.2">
      <c r="O1391">
        <v>62.103999999999999</v>
      </c>
      <c r="P1391">
        <v>29.936</v>
      </c>
      <c r="Q1391">
        <v>7.7809999999999999E-4</v>
      </c>
      <c r="R1391">
        <v>0.03</v>
      </c>
      <c r="S1391">
        <f t="shared" si="22"/>
        <v>31.123999999999999</v>
      </c>
    </row>
    <row r="1392" spans="15:19" x14ac:dyDescent="0.2">
      <c r="O1392">
        <v>64.853999999999999</v>
      </c>
      <c r="P1392">
        <v>29.718</v>
      </c>
      <c r="Q1392">
        <v>7.9359000000000005E-4</v>
      </c>
      <c r="R1392">
        <v>0.03</v>
      </c>
      <c r="S1392">
        <f t="shared" si="22"/>
        <v>31.743600000000004</v>
      </c>
    </row>
    <row r="1393" spans="15:19" x14ac:dyDescent="0.2">
      <c r="O1393">
        <v>67.603999999999999</v>
      </c>
      <c r="P1393">
        <v>29.501000000000001</v>
      </c>
      <c r="Q1393">
        <v>8.0851999999999996E-4</v>
      </c>
      <c r="R1393">
        <v>0.03</v>
      </c>
      <c r="S1393">
        <f t="shared" si="22"/>
        <v>32.340799999999994</v>
      </c>
    </row>
    <row r="1394" spans="15:19" x14ac:dyDescent="0.2">
      <c r="O1394">
        <v>70.353999999999999</v>
      </c>
      <c r="P1394">
        <v>29.283999999999999</v>
      </c>
      <c r="Q1394">
        <v>8.2293000000000004E-4</v>
      </c>
      <c r="R1394">
        <v>0.03</v>
      </c>
      <c r="S1394">
        <f t="shared" si="22"/>
        <v>32.917200000000001</v>
      </c>
    </row>
    <row r="1395" spans="15:19" x14ac:dyDescent="0.2">
      <c r="O1395">
        <v>73.103999999999999</v>
      </c>
      <c r="P1395">
        <v>29.068000000000001</v>
      </c>
      <c r="Q1395">
        <v>8.3686000000000003E-4</v>
      </c>
      <c r="R1395">
        <v>0.03</v>
      </c>
      <c r="S1395">
        <f t="shared" si="22"/>
        <v>33.474400000000003</v>
      </c>
    </row>
    <row r="1396" spans="15:19" x14ac:dyDescent="0.2">
      <c r="O1396">
        <v>75.853999999999999</v>
      </c>
      <c r="P1396">
        <v>28.853000000000002</v>
      </c>
      <c r="Q1396">
        <v>8.5035000000000004E-4</v>
      </c>
      <c r="R1396">
        <v>0.03</v>
      </c>
      <c r="S1396">
        <f t="shared" si="22"/>
        <v>34.014000000000003</v>
      </c>
    </row>
    <row r="1397" spans="15:19" x14ac:dyDescent="0.2">
      <c r="O1397">
        <v>78.603999999999999</v>
      </c>
      <c r="P1397">
        <v>28.638000000000002</v>
      </c>
      <c r="Q1397">
        <v>8.6344000000000004E-4</v>
      </c>
      <c r="R1397">
        <v>0.03</v>
      </c>
      <c r="S1397">
        <f t="shared" si="22"/>
        <v>34.537600000000005</v>
      </c>
    </row>
    <row r="1398" spans="15:19" x14ac:dyDescent="0.2">
      <c r="O1398">
        <v>81.353999999999999</v>
      </c>
      <c r="P1398">
        <v>28.425000000000001</v>
      </c>
      <c r="Q1398">
        <v>8.7615999999999996E-4</v>
      </c>
      <c r="R1398">
        <v>0.03</v>
      </c>
      <c r="S1398">
        <f t="shared" si="22"/>
        <v>35.046399999999998</v>
      </c>
    </row>
    <row r="1399" spans="15:19" x14ac:dyDescent="0.2">
      <c r="O1399">
        <v>84.103999999999999</v>
      </c>
      <c r="P1399">
        <v>28.213000000000001</v>
      </c>
      <c r="Q1399">
        <v>8.8853000000000001E-4</v>
      </c>
      <c r="R1399">
        <v>0.03</v>
      </c>
      <c r="S1399">
        <f t="shared" si="22"/>
        <v>35.541200000000003</v>
      </c>
    </row>
    <row r="1400" spans="15:19" x14ac:dyDescent="0.2">
      <c r="O1400">
        <v>86.853999999999999</v>
      </c>
      <c r="P1400">
        <v>28.001999999999999</v>
      </c>
      <c r="Q1400">
        <v>9.0059000000000005E-4</v>
      </c>
      <c r="R1400">
        <v>0.03</v>
      </c>
      <c r="S1400">
        <f t="shared" si="22"/>
        <v>36.023600000000002</v>
      </c>
    </row>
    <row r="1401" spans="15:19" x14ac:dyDescent="0.2">
      <c r="O1401">
        <v>89.603999999999999</v>
      </c>
      <c r="P1401">
        <v>27.792999999999999</v>
      </c>
      <c r="Q1401">
        <v>9.1235000000000003E-4</v>
      </c>
      <c r="R1401">
        <v>0.03</v>
      </c>
      <c r="S1401">
        <f t="shared" si="22"/>
        <v>36.494</v>
      </c>
    </row>
    <row r="1402" spans="15:19" x14ac:dyDescent="0.2">
      <c r="O1402">
        <v>92.353999999999999</v>
      </c>
      <c r="P1402">
        <v>27.585000000000001</v>
      </c>
      <c r="Q1402">
        <v>9.2385000000000004E-4</v>
      </c>
      <c r="R1402">
        <v>0.03</v>
      </c>
      <c r="S1402">
        <f t="shared" si="22"/>
        <v>36.954000000000001</v>
      </c>
    </row>
    <row r="1403" spans="15:19" x14ac:dyDescent="0.2">
      <c r="O1403">
        <v>95.103999999999999</v>
      </c>
      <c r="P1403">
        <v>27.379000000000001</v>
      </c>
      <c r="Q1403">
        <v>9.3510000000000002E-4</v>
      </c>
      <c r="R1403">
        <v>0.03</v>
      </c>
      <c r="S1403">
        <f t="shared" si="22"/>
        <v>37.403999999999996</v>
      </c>
    </row>
    <row r="1404" spans="15:19" x14ac:dyDescent="0.2">
      <c r="O1404">
        <v>97.853999999999999</v>
      </c>
      <c r="P1404">
        <v>27.173999999999999</v>
      </c>
      <c r="Q1404">
        <v>9.4611999999999995E-4</v>
      </c>
      <c r="R1404">
        <v>0.03</v>
      </c>
      <c r="S1404">
        <f t="shared" si="22"/>
        <v>37.844799999999999</v>
      </c>
    </row>
    <row r="1405" spans="15:19" x14ac:dyDescent="0.2">
      <c r="O1405">
        <v>100.6</v>
      </c>
      <c r="P1405">
        <v>26.971</v>
      </c>
      <c r="Q1405">
        <v>9.5693999999999998E-4</v>
      </c>
      <c r="R1405">
        <v>0.03</v>
      </c>
      <c r="S1405">
        <f t="shared" si="22"/>
        <v>38.2776</v>
      </c>
    </row>
    <row r="1406" spans="15:19" x14ac:dyDescent="0.2">
      <c r="O1406">
        <v>103.35</v>
      </c>
      <c r="P1406">
        <v>26.77</v>
      </c>
      <c r="Q1406">
        <v>9.6756000000000001E-4</v>
      </c>
      <c r="R1406">
        <v>0.03</v>
      </c>
      <c r="S1406">
        <f t="shared" si="22"/>
        <v>38.702399999999997</v>
      </c>
    </row>
    <row r="1407" spans="15:19" x14ac:dyDescent="0.2">
      <c r="O1407">
        <v>106.1</v>
      </c>
      <c r="P1407">
        <v>26.57</v>
      </c>
      <c r="Q1407">
        <v>9.7799999999999992E-4</v>
      </c>
      <c r="R1407">
        <v>0.03</v>
      </c>
      <c r="S1407">
        <f t="shared" si="22"/>
        <v>39.119999999999997</v>
      </c>
    </row>
    <row r="1408" spans="15:19" x14ac:dyDescent="0.2">
      <c r="O1408">
        <v>108.85</v>
      </c>
      <c r="P1408">
        <v>26.372</v>
      </c>
      <c r="Q1408">
        <v>9.8828000000000002E-4</v>
      </c>
      <c r="R1408">
        <v>0.03</v>
      </c>
      <c r="S1408">
        <f t="shared" si="22"/>
        <v>39.531200000000005</v>
      </c>
    </row>
    <row r="1409" spans="15:19" x14ac:dyDescent="0.2">
      <c r="O1409">
        <v>109.14</v>
      </c>
      <c r="P1409">
        <v>26.352</v>
      </c>
      <c r="Q1409">
        <v>9.8934000000000001E-4</v>
      </c>
      <c r="R1409">
        <v>0.03</v>
      </c>
      <c r="S1409">
        <f t="shared" si="22"/>
        <v>39.573599999999999</v>
      </c>
    </row>
    <row r="1410" spans="15:19" x14ac:dyDescent="0.2">
      <c r="O1410">
        <v>109.43</v>
      </c>
      <c r="P1410">
        <v>26.331</v>
      </c>
      <c r="Q1410">
        <v>9.904E-4</v>
      </c>
      <c r="R1410">
        <v>0.03</v>
      </c>
      <c r="S1410">
        <f t="shared" si="22"/>
        <v>39.616</v>
      </c>
    </row>
    <row r="1411" spans="15:19" x14ac:dyDescent="0.2">
      <c r="O1411">
        <v>109.71</v>
      </c>
      <c r="P1411">
        <v>26.311</v>
      </c>
      <c r="Q1411">
        <v>9.9146E-4</v>
      </c>
      <c r="R1411">
        <v>0.03</v>
      </c>
      <c r="S1411">
        <f t="shared" si="22"/>
        <v>39.658399999999993</v>
      </c>
    </row>
    <row r="1412" spans="15:19" x14ac:dyDescent="0.2">
      <c r="O1412">
        <v>110</v>
      </c>
      <c r="P1412">
        <v>26.29</v>
      </c>
      <c r="Q1412">
        <v>9.9251999999999999E-4</v>
      </c>
      <c r="R1412">
        <v>0.03</v>
      </c>
      <c r="S1412">
        <f t="shared" si="22"/>
        <v>39.700800000000001</v>
      </c>
    </row>
    <row r="1413" spans="15:19" x14ac:dyDescent="0.2">
      <c r="O1413">
        <v>0</v>
      </c>
      <c r="P1413">
        <v>33.200000000000003</v>
      </c>
      <c r="Q1413">
        <v>1E-4</v>
      </c>
      <c r="R1413">
        <v>3.1E-2</v>
      </c>
      <c r="S1413">
        <f t="shared" si="22"/>
        <v>4</v>
      </c>
    </row>
    <row r="1414" spans="15:19" x14ac:dyDescent="0.2">
      <c r="O1414">
        <v>2.4733999999999998</v>
      </c>
      <c r="P1414">
        <v>33.689</v>
      </c>
      <c r="Q1414">
        <v>1.4865000000000001E-4</v>
      </c>
      <c r="R1414">
        <v>3.1E-2</v>
      </c>
      <c r="S1414">
        <f t="shared" si="22"/>
        <v>5.9459999999999997</v>
      </c>
    </row>
    <row r="1415" spans="15:19" x14ac:dyDescent="0.2">
      <c r="O1415">
        <v>4.9469000000000003</v>
      </c>
      <c r="P1415">
        <v>33.78</v>
      </c>
      <c r="Q1415">
        <v>1.9427999999999999E-4</v>
      </c>
      <c r="R1415">
        <v>3.1E-2</v>
      </c>
      <c r="S1415">
        <f t="shared" si="22"/>
        <v>7.7711999999999994</v>
      </c>
    </row>
    <row r="1416" spans="15:19" x14ac:dyDescent="0.2">
      <c r="O1416">
        <v>7.4203000000000001</v>
      </c>
      <c r="P1416">
        <v>33.701999999999998</v>
      </c>
      <c r="Q1416">
        <v>2.3708999999999999E-4</v>
      </c>
      <c r="R1416">
        <v>3.1E-2</v>
      </c>
      <c r="S1416">
        <f t="shared" si="22"/>
        <v>9.4835999999999991</v>
      </c>
    </row>
    <row r="1417" spans="15:19" x14ac:dyDescent="0.2">
      <c r="O1417">
        <v>9.8937000000000008</v>
      </c>
      <c r="P1417">
        <v>33.6</v>
      </c>
      <c r="Q1417">
        <v>2.7731000000000001E-4</v>
      </c>
      <c r="R1417">
        <v>3.1E-2</v>
      </c>
      <c r="S1417">
        <f t="shared" si="22"/>
        <v>11.092400000000001</v>
      </c>
    </row>
    <row r="1418" spans="15:19" x14ac:dyDescent="0.2">
      <c r="O1418">
        <v>12.644</v>
      </c>
      <c r="P1418">
        <v>33.484999999999999</v>
      </c>
      <c r="Q1418">
        <v>3.1921E-4</v>
      </c>
      <c r="R1418">
        <v>3.1E-2</v>
      </c>
      <c r="S1418">
        <f t="shared" si="22"/>
        <v>12.7684</v>
      </c>
    </row>
    <row r="1419" spans="15:19" x14ac:dyDescent="0.2">
      <c r="O1419">
        <v>15.394</v>
      </c>
      <c r="P1419">
        <v>33.338999999999999</v>
      </c>
      <c r="Q1419">
        <v>3.5837999999999999E-4</v>
      </c>
      <c r="R1419">
        <v>3.1E-2</v>
      </c>
      <c r="S1419">
        <f t="shared" si="22"/>
        <v>14.335199999999999</v>
      </c>
    </row>
    <row r="1420" spans="15:19" x14ac:dyDescent="0.2">
      <c r="O1420">
        <v>18.143999999999998</v>
      </c>
      <c r="P1420">
        <v>33.171999999999997</v>
      </c>
      <c r="Q1420">
        <v>3.9502999999999999E-4</v>
      </c>
      <c r="R1420">
        <v>3.1E-2</v>
      </c>
      <c r="S1420">
        <f t="shared" si="22"/>
        <v>15.801200000000001</v>
      </c>
    </row>
    <row r="1421" spans="15:19" x14ac:dyDescent="0.2">
      <c r="O1421">
        <v>20.893999999999998</v>
      </c>
      <c r="P1421">
        <v>32.991999999999997</v>
      </c>
      <c r="Q1421">
        <v>4.2936999999999999E-4</v>
      </c>
      <c r="R1421">
        <v>3.1E-2</v>
      </c>
      <c r="S1421">
        <f t="shared" si="22"/>
        <v>17.174800000000001</v>
      </c>
    </row>
    <row r="1422" spans="15:19" x14ac:dyDescent="0.2">
      <c r="O1422">
        <v>23.643999999999998</v>
      </c>
      <c r="P1422">
        <v>32.801000000000002</v>
      </c>
      <c r="Q1422">
        <v>4.6159E-4</v>
      </c>
      <c r="R1422">
        <v>3.1E-2</v>
      </c>
      <c r="S1422">
        <f t="shared" si="22"/>
        <v>18.4636</v>
      </c>
    </row>
    <row r="1423" spans="15:19" x14ac:dyDescent="0.2">
      <c r="O1423">
        <v>26.393999999999998</v>
      </c>
      <c r="P1423">
        <v>32.603000000000002</v>
      </c>
      <c r="Q1423">
        <v>4.9186E-4</v>
      </c>
      <c r="R1423">
        <v>3.1E-2</v>
      </c>
      <c r="S1423">
        <f t="shared" si="22"/>
        <v>19.674400000000002</v>
      </c>
    </row>
    <row r="1424" spans="15:19" x14ac:dyDescent="0.2">
      <c r="O1424">
        <v>29.143999999999998</v>
      </c>
      <c r="P1424">
        <v>32.398000000000003</v>
      </c>
      <c r="Q1424">
        <v>5.2034E-4</v>
      </c>
      <c r="R1424">
        <v>3.1E-2</v>
      </c>
      <c r="S1424">
        <f t="shared" si="22"/>
        <v>20.813600000000001</v>
      </c>
    </row>
    <row r="1425" spans="15:19" x14ac:dyDescent="0.2">
      <c r="O1425">
        <v>31.893999999999998</v>
      </c>
      <c r="P1425">
        <v>32.189</v>
      </c>
      <c r="Q1425">
        <v>5.4717999999999998E-4</v>
      </c>
      <c r="R1425">
        <v>3.1E-2</v>
      </c>
      <c r="S1425">
        <f t="shared" si="22"/>
        <v>21.8872</v>
      </c>
    </row>
    <row r="1426" spans="15:19" x14ac:dyDescent="0.2">
      <c r="O1426">
        <v>34.643999999999998</v>
      </c>
      <c r="P1426">
        <v>31.975999999999999</v>
      </c>
      <c r="Q1426">
        <v>5.7251000000000003E-4</v>
      </c>
      <c r="R1426">
        <v>3.1E-2</v>
      </c>
      <c r="S1426">
        <f t="shared" ref="S1426:S1489" si="23">Q1426*40*1000</f>
        <v>22.900400000000001</v>
      </c>
    </row>
    <row r="1427" spans="15:19" x14ac:dyDescent="0.2">
      <c r="O1427">
        <v>37.393999999999998</v>
      </c>
      <c r="P1427">
        <v>31.759</v>
      </c>
      <c r="Q1427">
        <v>5.9645E-4</v>
      </c>
      <c r="R1427">
        <v>3.1E-2</v>
      </c>
      <c r="S1427">
        <f t="shared" si="23"/>
        <v>23.858000000000001</v>
      </c>
    </row>
    <row r="1428" spans="15:19" x14ac:dyDescent="0.2">
      <c r="O1428">
        <v>40.143999999999998</v>
      </c>
      <c r="P1428">
        <v>31.541</v>
      </c>
      <c r="Q1428">
        <v>6.1912999999999996E-4</v>
      </c>
      <c r="R1428">
        <v>3.1E-2</v>
      </c>
      <c r="S1428">
        <f t="shared" si="23"/>
        <v>24.765199999999997</v>
      </c>
    </row>
    <row r="1429" spans="15:19" x14ac:dyDescent="0.2">
      <c r="O1429">
        <v>42.893999999999998</v>
      </c>
      <c r="P1429">
        <v>31.32</v>
      </c>
      <c r="Q1429">
        <v>6.4063E-4</v>
      </c>
      <c r="R1429">
        <v>3.1E-2</v>
      </c>
      <c r="S1429">
        <f t="shared" si="23"/>
        <v>25.6252</v>
      </c>
    </row>
    <row r="1430" spans="15:19" x14ac:dyDescent="0.2">
      <c r="O1430">
        <v>45.643999999999998</v>
      </c>
      <c r="P1430">
        <v>31.097000000000001</v>
      </c>
      <c r="Q1430">
        <v>6.6105999999999999E-4</v>
      </c>
      <c r="R1430">
        <v>3.1E-2</v>
      </c>
      <c r="S1430">
        <f t="shared" si="23"/>
        <v>26.442399999999999</v>
      </c>
    </row>
    <row r="1431" spans="15:19" x14ac:dyDescent="0.2">
      <c r="O1431">
        <v>48.393999999999998</v>
      </c>
      <c r="P1431">
        <v>30.873999999999999</v>
      </c>
      <c r="Q1431">
        <v>6.8050999999999995E-4</v>
      </c>
      <c r="R1431">
        <v>3.1E-2</v>
      </c>
      <c r="S1431">
        <f t="shared" si="23"/>
        <v>27.220399999999998</v>
      </c>
    </row>
    <row r="1432" spans="15:19" x14ac:dyDescent="0.2">
      <c r="O1432">
        <v>51.143999999999998</v>
      </c>
      <c r="P1432">
        <v>30.649000000000001</v>
      </c>
      <c r="Q1432">
        <v>6.9905E-4</v>
      </c>
      <c r="R1432">
        <v>3.1E-2</v>
      </c>
      <c r="S1432">
        <f t="shared" si="23"/>
        <v>27.962</v>
      </c>
    </row>
    <row r="1433" spans="15:19" x14ac:dyDescent="0.2">
      <c r="O1433">
        <v>53.893999999999998</v>
      </c>
      <c r="P1433">
        <v>30.425000000000001</v>
      </c>
      <c r="Q1433">
        <v>7.1677000000000004E-4</v>
      </c>
      <c r="R1433">
        <v>3.1E-2</v>
      </c>
      <c r="S1433">
        <f t="shared" si="23"/>
        <v>28.670800000000003</v>
      </c>
    </row>
    <row r="1434" spans="15:19" x14ac:dyDescent="0.2">
      <c r="O1434">
        <v>56.643999999999998</v>
      </c>
      <c r="P1434">
        <v>30.199000000000002</v>
      </c>
      <c r="Q1434">
        <v>7.3371999999999999E-4</v>
      </c>
      <c r="R1434">
        <v>3.1E-2</v>
      </c>
      <c r="S1434">
        <f t="shared" si="23"/>
        <v>29.348800000000001</v>
      </c>
    </row>
    <row r="1435" spans="15:19" x14ac:dyDescent="0.2">
      <c r="O1435">
        <v>59.393999999999998</v>
      </c>
      <c r="P1435">
        <v>29.974</v>
      </c>
      <c r="Q1435">
        <v>7.4996999999999998E-4</v>
      </c>
      <c r="R1435">
        <v>3.1E-2</v>
      </c>
      <c r="S1435">
        <f t="shared" si="23"/>
        <v>29.998799999999999</v>
      </c>
    </row>
    <row r="1436" spans="15:19" x14ac:dyDescent="0.2">
      <c r="O1436">
        <v>62.143999999999998</v>
      </c>
      <c r="P1436">
        <v>29.748999999999999</v>
      </c>
      <c r="Q1436">
        <v>7.6557000000000003E-4</v>
      </c>
      <c r="R1436">
        <v>3.1E-2</v>
      </c>
      <c r="S1436">
        <f t="shared" si="23"/>
        <v>30.622800000000002</v>
      </c>
    </row>
    <row r="1437" spans="15:19" x14ac:dyDescent="0.2">
      <c r="O1437">
        <v>64.894000000000005</v>
      </c>
      <c r="P1437">
        <v>29.524999999999999</v>
      </c>
      <c r="Q1437">
        <v>7.8058999999999995E-4</v>
      </c>
      <c r="R1437">
        <v>3.1E-2</v>
      </c>
      <c r="S1437">
        <f t="shared" si="23"/>
        <v>31.223599999999998</v>
      </c>
    </row>
    <row r="1438" spans="15:19" x14ac:dyDescent="0.2">
      <c r="O1438">
        <v>67.644000000000005</v>
      </c>
      <c r="P1438">
        <v>29.300999999999998</v>
      </c>
      <c r="Q1438">
        <v>7.9505999999999999E-4</v>
      </c>
      <c r="R1438">
        <v>3.1E-2</v>
      </c>
      <c r="S1438">
        <f t="shared" si="23"/>
        <v>31.802400000000002</v>
      </c>
    </row>
    <row r="1439" spans="15:19" x14ac:dyDescent="0.2">
      <c r="O1439">
        <v>70.394000000000005</v>
      </c>
      <c r="P1439">
        <v>29.077999999999999</v>
      </c>
      <c r="Q1439">
        <v>8.0904000000000002E-4</v>
      </c>
      <c r="R1439">
        <v>3.1E-2</v>
      </c>
      <c r="S1439">
        <f t="shared" si="23"/>
        <v>32.361600000000003</v>
      </c>
    </row>
    <row r="1440" spans="15:19" x14ac:dyDescent="0.2">
      <c r="O1440">
        <v>73.144000000000005</v>
      </c>
      <c r="P1440">
        <v>28.855</v>
      </c>
      <c r="Q1440">
        <v>8.2255999999999996E-4</v>
      </c>
      <c r="R1440">
        <v>3.1E-2</v>
      </c>
      <c r="S1440">
        <f t="shared" si="23"/>
        <v>32.9024</v>
      </c>
    </row>
    <row r="1441" spans="15:19" x14ac:dyDescent="0.2">
      <c r="O1441">
        <v>75.894000000000005</v>
      </c>
      <c r="P1441">
        <v>28.634</v>
      </c>
      <c r="Q1441">
        <v>8.3566000000000001E-4</v>
      </c>
      <c r="R1441">
        <v>3.1E-2</v>
      </c>
      <c r="S1441">
        <f t="shared" si="23"/>
        <v>33.426400000000001</v>
      </c>
    </row>
    <row r="1442" spans="15:19" x14ac:dyDescent="0.2">
      <c r="O1442">
        <v>78.644000000000005</v>
      </c>
      <c r="P1442">
        <v>28.414000000000001</v>
      </c>
      <c r="Q1442">
        <v>8.4836999999999998E-4</v>
      </c>
      <c r="R1442">
        <v>3.1E-2</v>
      </c>
      <c r="S1442">
        <f t="shared" si="23"/>
        <v>33.934800000000003</v>
      </c>
    </row>
    <row r="1443" spans="15:19" x14ac:dyDescent="0.2">
      <c r="O1443">
        <v>81.394000000000005</v>
      </c>
      <c r="P1443">
        <v>28.195</v>
      </c>
      <c r="Q1443">
        <v>8.6072999999999998E-4</v>
      </c>
      <c r="R1443">
        <v>3.1E-2</v>
      </c>
      <c r="S1443">
        <f t="shared" si="23"/>
        <v>34.429200000000002</v>
      </c>
    </row>
    <row r="1444" spans="15:19" x14ac:dyDescent="0.2">
      <c r="O1444">
        <v>84.144000000000005</v>
      </c>
      <c r="P1444">
        <v>27.977</v>
      </c>
      <c r="Q1444">
        <v>8.7275999999999999E-4</v>
      </c>
      <c r="R1444">
        <v>3.1E-2</v>
      </c>
      <c r="S1444">
        <f t="shared" si="23"/>
        <v>34.910400000000003</v>
      </c>
    </row>
    <row r="1445" spans="15:19" x14ac:dyDescent="0.2">
      <c r="O1445">
        <v>86.894000000000005</v>
      </c>
      <c r="P1445">
        <v>27.760999999999999</v>
      </c>
      <c r="Q1445">
        <v>8.8449999999999998E-4</v>
      </c>
      <c r="R1445">
        <v>3.1E-2</v>
      </c>
      <c r="S1445">
        <f t="shared" si="23"/>
        <v>35.380000000000003</v>
      </c>
    </row>
    <row r="1446" spans="15:19" x14ac:dyDescent="0.2">
      <c r="O1446">
        <v>89.644000000000005</v>
      </c>
      <c r="P1446">
        <v>27.547000000000001</v>
      </c>
      <c r="Q1446">
        <v>8.9596000000000001E-4</v>
      </c>
      <c r="R1446">
        <v>3.1E-2</v>
      </c>
      <c r="S1446">
        <f t="shared" si="23"/>
        <v>35.8384</v>
      </c>
    </row>
    <row r="1447" spans="15:19" x14ac:dyDescent="0.2">
      <c r="O1447">
        <v>92.394000000000005</v>
      </c>
      <c r="P1447">
        <v>27.334</v>
      </c>
      <c r="Q1447">
        <v>9.0717E-4</v>
      </c>
      <c r="R1447">
        <v>3.1E-2</v>
      </c>
      <c r="S1447">
        <f t="shared" si="23"/>
        <v>36.286799999999999</v>
      </c>
    </row>
    <row r="1448" spans="15:19" x14ac:dyDescent="0.2">
      <c r="O1448">
        <v>95.144000000000005</v>
      </c>
      <c r="P1448">
        <v>27.123000000000001</v>
      </c>
      <c r="Q1448">
        <v>9.1814999999999996E-4</v>
      </c>
      <c r="R1448">
        <v>3.1E-2</v>
      </c>
      <c r="S1448">
        <f t="shared" si="23"/>
        <v>36.725999999999992</v>
      </c>
    </row>
    <row r="1449" spans="15:19" x14ac:dyDescent="0.2">
      <c r="O1449">
        <v>97.894000000000005</v>
      </c>
      <c r="P1449">
        <v>26.913</v>
      </c>
      <c r="Q1449">
        <v>9.2891000000000002E-4</v>
      </c>
      <c r="R1449">
        <v>3.1E-2</v>
      </c>
      <c r="S1449">
        <f t="shared" si="23"/>
        <v>37.156399999999998</v>
      </c>
    </row>
    <row r="1450" spans="15:19" x14ac:dyDescent="0.2">
      <c r="O1450">
        <v>100.64</v>
      </c>
      <c r="P1450">
        <v>26.706</v>
      </c>
      <c r="Q1450">
        <v>9.3948000000000002E-4</v>
      </c>
      <c r="R1450">
        <v>3.1E-2</v>
      </c>
      <c r="S1450">
        <f t="shared" si="23"/>
        <v>37.5792</v>
      </c>
    </row>
    <row r="1451" spans="15:19" x14ac:dyDescent="0.2">
      <c r="O1451">
        <v>103.39</v>
      </c>
      <c r="P1451">
        <v>26.5</v>
      </c>
      <c r="Q1451">
        <v>9.4987999999999995E-4</v>
      </c>
      <c r="R1451">
        <v>3.1E-2</v>
      </c>
      <c r="S1451">
        <f t="shared" si="23"/>
        <v>37.995199999999997</v>
      </c>
    </row>
    <row r="1452" spans="15:19" x14ac:dyDescent="0.2">
      <c r="O1452">
        <v>106.14</v>
      </c>
      <c r="P1452">
        <v>26.297000000000001</v>
      </c>
      <c r="Q1452">
        <v>9.6009999999999997E-4</v>
      </c>
      <c r="R1452">
        <v>3.1E-2</v>
      </c>
      <c r="S1452">
        <f t="shared" si="23"/>
        <v>38.404000000000003</v>
      </c>
    </row>
    <row r="1453" spans="15:19" x14ac:dyDescent="0.2">
      <c r="O1453">
        <v>108.89</v>
      </c>
      <c r="P1453">
        <v>26.094999999999999</v>
      </c>
      <c r="Q1453">
        <v>9.7017999999999996E-4</v>
      </c>
      <c r="R1453">
        <v>3.1E-2</v>
      </c>
      <c r="S1453">
        <f t="shared" si="23"/>
        <v>38.807200000000002</v>
      </c>
    </row>
    <row r="1454" spans="15:19" x14ac:dyDescent="0.2">
      <c r="O1454">
        <v>109.17</v>
      </c>
      <c r="P1454">
        <v>26.074999999999999</v>
      </c>
      <c r="Q1454">
        <v>9.7119000000000003E-4</v>
      </c>
      <c r="R1454">
        <v>3.1E-2</v>
      </c>
      <c r="S1454">
        <f t="shared" si="23"/>
        <v>38.8476</v>
      </c>
    </row>
    <row r="1455" spans="15:19" x14ac:dyDescent="0.2">
      <c r="O1455">
        <v>109.45</v>
      </c>
      <c r="P1455">
        <v>26.055</v>
      </c>
      <c r="Q1455">
        <v>9.7218999999999995E-4</v>
      </c>
      <c r="R1455">
        <v>3.1E-2</v>
      </c>
      <c r="S1455">
        <f t="shared" si="23"/>
        <v>38.887599999999992</v>
      </c>
    </row>
    <row r="1456" spans="15:19" x14ac:dyDescent="0.2">
      <c r="O1456">
        <v>109.72</v>
      </c>
      <c r="P1456">
        <v>26.035</v>
      </c>
      <c r="Q1456">
        <v>9.7318999999999997E-4</v>
      </c>
      <c r="R1456">
        <v>3.1E-2</v>
      </c>
      <c r="S1456">
        <f t="shared" si="23"/>
        <v>38.927599999999998</v>
      </c>
    </row>
    <row r="1457" spans="15:19" x14ac:dyDescent="0.2">
      <c r="O1457">
        <v>110</v>
      </c>
      <c r="P1457">
        <v>26.015000000000001</v>
      </c>
      <c r="Q1457">
        <v>9.7419E-4</v>
      </c>
      <c r="R1457">
        <v>3.1E-2</v>
      </c>
      <c r="S1457">
        <f t="shared" si="23"/>
        <v>38.967599999999997</v>
      </c>
    </row>
    <row r="1458" spans="15:19" x14ac:dyDescent="0.2">
      <c r="O1458">
        <v>0</v>
      </c>
      <c r="P1458">
        <v>33.200000000000003</v>
      </c>
      <c r="Q1458">
        <v>1E-4</v>
      </c>
      <c r="R1458">
        <v>3.2000000000000001E-2</v>
      </c>
      <c r="S1458">
        <f t="shared" si="23"/>
        <v>4</v>
      </c>
    </row>
    <row r="1459" spans="15:19" x14ac:dyDescent="0.2">
      <c r="O1459">
        <v>2.4834000000000001</v>
      </c>
      <c r="P1459">
        <v>33.679000000000002</v>
      </c>
      <c r="Q1459">
        <v>1.4860000000000001E-4</v>
      </c>
      <c r="R1459">
        <v>3.2000000000000001E-2</v>
      </c>
      <c r="S1459">
        <f t="shared" si="23"/>
        <v>5.9440000000000008</v>
      </c>
    </row>
    <row r="1460" spans="15:19" x14ac:dyDescent="0.2">
      <c r="O1460">
        <v>4.9667000000000003</v>
      </c>
      <c r="P1460">
        <v>33.76</v>
      </c>
      <c r="Q1460">
        <v>1.9406999999999999E-4</v>
      </c>
      <c r="R1460">
        <v>3.2000000000000001E-2</v>
      </c>
      <c r="S1460">
        <f t="shared" si="23"/>
        <v>7.7627999999999995</v>
      </c>
    </row>
    <row r="1461" spans="15:19" x14ac:dyDescent="0.2">
      <c r="O1461">
        <v>7.4500999999999999</v>
      </c>
      <c r="P1461">
        <v>33.670999999999999</v>
      </c>
      <c r="Q1461">
        <v>2.3664000000000001E-4</v>
      </c>
      <c r="R1461">
        <v>3.2000000000000001E-2</v>
      </c>
      <c r="S1461">
        <f t="shared" si="23"/>
        <v>9.4656000000000002</v>
      </c>
    </row>
    <row r="1462" spans="15:19" x14ac:dyDescent="0.2">
      <c r="O1462">
        <v>9.9334000000000007</v>
      </c>
      <c r="P1462">
        <v>33.558999999999997</v>
      </c>
      <c r="Q1462">
        <v>2.7654999999999997E-4</v>
      </c>
      <c r="R1462">
        <v>3.2000000000000001E-2</v>
      </c>
      <c r="S1462">
        <f t="shared" si="23"/>
        <v>11.061999999999999</v>
      </c>
    </row>
    <row r="1463" spans="15:19" x14ac:dyDescent="0.2">
      <c r="O1463">
        <v>12.683</v>
      </c>
      <c r="P1463">
        <v>33.436</v>
      </c>
      <c r="Q1463">
        <v>3.1788999999999998E-4</v>
      </c>
      <c r="R1463">
        <v>3.2000000000000001E-2</v>
      </c>
      <c r="S1463">
        <f t="shared" si="23"/>
        <v>12.715599999999998</v>
      </c>
    </row>
    <row r="1464" spans="15:19" x14ac:dyDescent="0.2">
      <c r="O1464">
        <v>15.433</v>
      </c>
      <c r="P1464">
        <v>33.280999999999999</v>
      </c>
      <c r="Q1464">
        <v>3.5645000000000002E-4</v>
      </c>
      <c r="R1464">
        <v>3.2000000000000001E-2</v>
      </c>
      <c r="S1464">
        <f t="shared" si="23"/>
        <v>14.257999999999999</v>
      </c>
    </row>
    <row r="1465" spans="15:19" x14ac:dyDescent="0.2">
      <c r="O1465">
        <v>18.183</v>
      </c>
      <c r="P1465">
        <v>33.106999999999999</v>
      </c>
      <c r="Q1465">
        <v>3.9247000000000002E-4</v>
      </c>
      <c r="R1465">
        <v>3.2000000000000001E-2</v>
      </c>
      <c r="S1465">
        <f t="shared" si="23"/>
        <v>15.698799999999999</v>
      </c>
    </row>
    <row r="1466" spans="15:19" x14ac:dyDescent="0.2">
      <c r="O1466">
        <v>20.933</v>
      </c>
      <c r="P1466">
        <v>32.918999999999997</v>
      </c>
      <c r="Q1466">
        <v>4.2614999999999998E-4</v>
      </c>
      <c r="R1466">
        <v>3.2000000000000001E-2</v>
      </c>
      <c r="S1466">
        <f t="shared" si="23"/>
        <v>17.045999999999999</v>
      </c>
    </row>
    <row r="1467" spans="15:19" x14ac:dyDescent="0.2">
      <c r="O1467">
        <v>23.683</v>
      </c>
      <c r="P1467">
        <v>32.72</v>
      </c>
      <c r="Q1467">
        <v>4.5771000000000001E-4</v>
      </c>
      <c r="R1467">
        <v>3.2000000000000001E-2</v>
      </c>
      <c r="S1467">
        <f t="shared" si="23"/>
        <v>18.308399999999999</v>
      </c>
    </row>
    <row r="1468" spans="15:19" x14ac:dyDescent="0.2">
      <c r="O1468">
        <v>26.433</v>
      </c>
      <c r="P1468">
        <v>32.514000000000003</v>
      </c>
      <c r="Q1468">
        <v>4.8732000000000002E-4</v>
      </c>
      <c r="R1468">
        <v>3.2000000000000001E-2</v>
      </c>
      <c r="S1468">
        <f t="shared" si="23"/>
        <v>19.492800000000003</v>
      </c>
    </row>
    <row r="1469" spans="15:19" x14ac:dyDescent="0.2">
      <c r="O1469">
        <v>29.183</v>
      </c>
      <c r="P1469">
        <v>32.301000000000002</v>
      </c>
      <c r="Q1469">
        <v>5.1513000000000004E-4</v>
      </c>
      <c r="R1469">
        <v>3.2000000000000001E-2</v>
      </c>
      <c r="S1469">
        <f t="shared" si="23"/>
        <v>20.6052</v>
      </c>
    </row>
    <row r="1470" spans="15:19" x14ac:dyDescent="0.2">
      <c r="O1470">
        <v>31.933</v>
      </c>
      <c r="P1470">
        <v>32.084000000000003</v>
      </c>
      <c r="Q1470">
        <v>5.4131000000000003E-4</v>
      </c>
      <c r="R1470">
        <v>3.2000000000000001E-2</v>
      </c>
      <c r="S1470">
        <f t="shared" si="23"/>
        <v>21.652400000000004</v>
      </c>
    </row>
    <row r="1471" spans="15:19" x14ac:dyDescent="0.2">
      <c r="O1471">
        <v>34.683</v>
      </c>
      <c r="P1471">
        <v>31.863</v>
      </c>
      <c r="Q1471">
        <v>5.6599000000000005E-4</v>
      </c>
      <c r="R1471">
        <v>3.2000000000000001E-2</v>
      </c>
      <c r="S1471">
        <f t="shared" si="23"/>
        <v>22.639600000000002</v>
      </c>
    </row>
    <row r="1472" spans="15:19" x14ac:dyDescent="0.2">
      <c r="O1472">
        <v>37.433</v>
      </c>
      <c r="P1472">
        <v>31.638999999999999</v>
      </c>
      <c r="Q1472">
        <v>5.8929999999999996E-4</v>
      </c>
      <c r="R1472">
        <v>3.2000000000000001E-2</v>
      </c>
      <c r="S1472">
        <f t="shared" si="23"/>
        <v>23.571999999999999</v>
      </c>
    </row>
    <row r="1473" spans="15:19" x14ac:dyDescent="0.2">
      <c r="O1473">
        <v>40.183</v>
      </c>
      <c r="P1473">
        <v>31.411999999999999</v>
      </c>
      <c r="Q1473">
        <v>6.1134999999999998E-4</v>
      </c>
      <c r="R1473">
        <v>3.2000000000000001E-2</v>
      </c>
      <c r="S1473">
        <f t="shared" si="23"/>
        <v>24.454000000000001</v>
      </c>
    </row>
    <row r="1474" spans="15:19" x14ac:dyDescent="0.2">
      <c r="O1474">
        <v>42.933</v>
      </c>
      <c r="P1474">
        <v>31.183</v>
      </c>
      <c r="Q1474">
        <v>6.3225E-4</v>
      </c>
      <c r="R1474">
        <v>3.2000000000000001E-2</v>
      </c>
      <c r="S1474">
        <f t="shared" si="23"/>
        <v>25.29</v>
      </c>
    </row>
    <row r="1475" spans="15:19" x14ac:dyDescent="0.2">
      <c r="O1475">
        <v>45.683</v>
      </c>
      <c r="P1475">
        <v>30.954000000000001</v>
      </c>
      <c r="Q1475">
        <v>6.5209000000000003E-4</v>
      </c>
      <c r="R1475">
        <v>3.2000000000000001E-2</v>
      </c>
      <c r="S1475">
        <f t="shared" si="23"/>
        <v>26.083600000000001</v>
      </c>
    </row>
    <row r="1476" spans="15:19" x14ac:dyDescent="0.2">
      <c r="O1476">
        <v>48.433</v>
      </c>
      <c r="P1476">
        <v>30.722999999999999</v>
      </c>
      <c r="Q1476">
        <v>6.7097000000000001E-4</v>
      </c>
      <c r="R1476">
        <v>3.2000000000000001E-2</v>
      </c>
      <c r="S1476">
        <f t="shared" si="23"/>
        <v>26.838799999999999</v>
      </c>
    </row>
    <row r="1477" spans="15:19" x14ac:dyDescent="0.2">
      <c r="O1477">
        <v>51.183</v>
      </c>
      <c r="P1477">
        <v>30.491</v>
      </c>
      <c r="Q1477">
        <v>6.8895999999999996E-4</v>
      </c>
      <c r="R1477">
        <v>3.2000000000000001E-2</v>
      </c>
      <c r="S1477">
        <f t="shared" si="23"/>
        <v>27.558399999999995</v>
      </c>
    </row>
    <row r="1478" spans="15:19" x14ac:dyDescent="0.2">
      <c r="O1478">
        <v>53.933</v>
      </c>
      <c r="P1478">
        <v>30.259</v>
      </c>
      <c r="Q1478">
        <v>7.0613999999999996E-4</v>
      </c>
      <c r="R1478">
        <v>3.2000000000000001E-2</v>
      </c>
      <c r="S1478">
        <f t="shared" si="23"/>
        <v>28.2456</v>
      </c>
    </row>
    <row r="1479" spans="15:19" x14ac:dyDescent="0.2">
      <c r="O1479">
        <v>56.683</v>
      </c>
      <c r="P1479">
        <v>30.027000000000001</v>
      </c>
      <c r="Q1479">
        <v>7.2258999999999995E-4</v>
      </c>
      <c r="R1479">
        <v>3.2000000000000001E-2</v>
      </c>
      <c r="S1479">
        <f t="shared" si="23"/>
        <v>28.903599999999997</v>
      </c>
    </row>
    <row r="1480" spans="15:19" x14ac:dyDescent="0.2">
      <c r="O1480">
        <v>59.433</v>
      </c>
      <c r="P1480">
        <v>29.795000000000002</v>
      </c>
      <c r="Q1480">
        <v>7.3835000000000003E-4</v>
      </c>
      <c r="R1480">
        <v>3.2000000000000001E-2</v>
      </c>
      <c r="S1480">
        <f t="shared" si="23"/>
        <v>29.534000000000002</v>
      </c>
    </row>
    <row r="1481" spans="15:19" x14ac:dyDescent="0.2">
      <c r="O1481">
        <v>62.183</v>
      </c>
      <c r="P1481">
        <v>29.562999999999999</v>
      </c>
      <c r="Q1481">
        <v>7.5349E-4</v>
      </c>
      <c r="R1481">
        <v>3.2000000000000001E-2</v>
      </c>
      <c r="S1481">
        <f t="shared" si="23"/>
        <v>30.139599999999998</v>
      </c>
    </row>
    <row r="1482" spans="15:19" x14ac:dyDescent="0.2">
      <c r="O1482">
        <v>64.933000000000007</v>
      </c>
      <c r="P1482">
        <v>29.332000000000001</v>
      </c>
      <c r="Q1482">
        <v>7.6805999999999999E-4</v>
      </c>
      <c r="R1482">
        <v>3.2000000000000001E-2</v>
      </c>
      <c r="S1482">
        <f t="shared" si="23"/>
        <v>30.7224</v>
      </c>
    </row>
    <row r="1483" spans="15:19" x14ac:dyDescent="0.2">
      <c r="O1483">
        <v>67.683000000000007</v>
      </c>
      <c r="P1483">
        <v>29.100999999999999</v>
      </c>
      <c r="Q1483">
        <v>7.8211000000000003E-4</v>
      </c>
      <c r="R1483">
        <v>3.2000000000000001E-2</v>
      </c>
      <c r="S1483">
        <f t="shared" si="23"/>
        <v>31.284400000000005</v>
      </c>
    </row>
    <row r="1484" spans="15:19" x14ac:dyDescent="0.2">
      <c r="O1484">
        <v>70.433000000000007</v>
      </c>
      <c r="P1484">
        <v>28.872</v>
      </c>
      <c r="Q1484">
        <v>7.9568E-4</v>
      </c>
      <c r="R1484">
        <v>3.2000000000000001E-2</v>
      </c>
      <c r="S1484">
        <f t="shared" si="23"/>
        <v>31.827200000000001</v>
      </c>
    </row>
    <row r="1485" spans="15:19" x14ac:dyDescent="0.2">
      <c r="O1485">
        <v>73.183000000000007</v>
      </c>
      <c r="P1485">
        <v>28.643000000000001</v>
      </c>
      <c r="Q1485">
        <v>8.0882000000000003E-4</v>
      </c>
      <c r="R1485">
        <v>3.2000000000000001E-2</v>
      </c>
      <c r="S1485">
        <f t="shared" si="23"/>
        <v>32.352800000000002</v>
      </c>
    </row>
    <row r="1486" spans="15:19" x14ac:dyDescent="0.2">
      <c r="O1486">
        <v>75.933000000000007</v>
      </c>
      <c r="P1486">
        <v>28.416</v>
      </c>
      <c r="Q1486">
        <v>8.2154999999999999E-4</v>
      </c>
      <c r="R1486">
        <v>3.2000000000000001E-2</v>
      </c>
      <c r="S1486">
        <f t="shared" si="23"/>
        <v>32.862000000000002</v>
      </c>
    </row>
    <row r="1487" spans="15:19" x14ac:dyDescent="0.2">
      <c r="O1487">
        <v>78.683000000000007</v>
      </c>
      <c r="P1487">
        <v>28.19</v>
      </c>
      <c r="Q1487">
        <v>8.3392000000000004E-4</v>
      </c>
      <c r="R1487">
        <v>3.2000000000000001E-2</v>
      </c>
      <c r="S1487">
        <f t="shared" si="23"/>
        <v>33.3568</v>
      </c>
    </row>
    <row r="1488" spans="15:19" x14ac:dyDescent="0.2">
      <c r="O1488">
        <v>81.433000000000007</v>
      </c>
      <c r="P1488">
        <v>27.966000000000001</v>
      </c>
      <c r="Q1488">
        <v>8.4595000000000004E-4</v>
      </c>
      <c r="R1488">
        <v>3.2000000000000001E-2</v>
      </c>
      <c r="S1488">
        <f t="shared" si="23"/>
        <v>33.838000000000001</v>
      </c>
    </row>
    <row r="1489" spans="15:19" x14ac:dyDescent="0.2">
      <c r="O1489">
        <v>84.183000000000007</v>
      </c>
      <c r="P1489">
        <v>27.742999999999999</v>
      </c>
      <c r="Q1489">
        <v>8.5767999999999999E-4</v>
      </c>
      <c r="R1489">
        <v>3.2000000000000001E-2</v>
      </c>
      <c r="S1489">
        <f t="shared" si="23"/>
        <v>34.307199999999995</v>
      </c>
    </row>
    <row r="1490" spans="15:19" x14ac:dyDescent="0.2">
      <c r="O1490">
        <v>86.933000000000007</v>
      </c>
      <c r="P1490">
        <v>27.521999999999998</v>
      </c>
      <c r="Q1490">
        <v>8.6912000000000003E-4</v>
      </c>
      <c r="R1490">
        <v>3.2000000000000001E-2</v>
      </c>
      <c r="S1490">
        <f t="shared" ref="S1490:S1553" si="24">Q1490*40*1000</f>
        <v>34.764800000000001</v>
      </c>
    </row>
    <row r="1491" spans="15:19" x14ac:dyDescent="0.2">
      <c r="O1491">
        <v>89.683000000000007</v>
      </c>
      <c r="P1491">
        <v>27.303000000000001</v>
      </c>
      <c r="Q1491">
        <v>8.8029999999999998E-4</v>
      </c>
      <c r="R1491">
        <v>3.2000000000000001E-2</v>
      </c>
      <c r="S1491">
        <f t="shared" si="24"/>
        <v>35.212000000000003</v>
      </c>
    </row>
    <row r="1492" spans="15:19" x14ac:dyDescent="0.2">
      <c r="O1492">
        <v>92.433000000000007</v>
      </c>
      <c r="P1492">
        <v>27.085000000000001</v>
      </c>
      <c r="Q1492">
        <v>8.9125000000000001E-4</v>
      </c>
      <c r="R1492">
        <v>3.2000000000000001E-2</v>
      </c>
      <c r="S1492">
        <f t="shared" si="24"/>
        <v>35.65</v>
      </c>
    </row>
    <row r="1493" spans="15:19" x14ac:dyDescent="0.2">
      <c r="O1493">
        <v>95.183000000000007</v>
      </c>
      <c r="P1493">
        <v>26.869</v>
      </c>
      <c r="Q1493">
        <v>9.0198000000000003E-4</v>
      </c>
      <c r="R1493">
        <v>3.2000000000000001E-2</v>
      </c>
      <c r="S1493">
        <f t="shared" si="24"/>
        <v>36.0792</v>
      </c>
    </row>
    <row r="1494" spans="15:19" x14ac:dyDescent="0.2">
      <c r="O1494">
        <v>97.933000000000007</v>
      </c>
      <c r="P1494">
        <v>26.655999999999999</v>
      </c>
      <c r="Q1494">
        <v>9.1252E-4</v>
      </c>
      <c r="R1494">
        <v>3.2000000000000001E-2</v>
      </c>
      <c r="S1494">
        <f t="shared" si="24"/>
        <v>36.500799999999998</v>
      </c>
    </row>
    <row r="1495" spans="15:19" x14ac:dyDescent="0.2">
      <c r="O1495">
        <v>100.95</v>
      </c>
      <c r="P1495">
        <v>26.423999999999999</v>
      </c>
      <c r="Q1495">
        <v>9.2385999999999998E-4</v>
      </c>
      <c r="R1495">
        <v>3.2000000000000001E-2</v>
      </c>
      <c r="S1495">
        <f t="shared" si="24"/>
        <v>36.9544</v>
      </c>
    </row>
    <row r="1496" spans="15:19" x14ac:dyDescent="0.2">
      <c r="O1496">
        <v>103.97</v>
      </c>
      <c r="P1496">
        <v>26.193999999999999</v>
      </c>
      <c r="Q1496">
        <v>9.3501000000000001E-4</v>
      </c>
      <c r="R1496">
        <v>3.2000000000000001E-2</v>
      </c>
      <c r="S1496">
        <f t="shared" si="24"/>
        <v>37.400399999999998</v>
      </c>
    </row>
    <row r="1497" spans="15:19" x14ac:dyDescent="0.2">
      <c r="O1497">
        <v>106.98</v>
      </c>
      <c r="P1497">
        <v>25.966999999999999</v>
      </c>
      <c r="Q1497">
        <v>9.4598000000000002E-4</v>
      </c>
      <c r="R1497">
        <v>3.2000000000000001E-2</v>
      </c>
      <c r="S1497">
        <f t="shared" si="24"/>
        <v>37.839200000000005</v>
      </c>
    </row>
    <row r="1498" spans="15:19" x14ac:dyDescent="0.2">
      <c r="O1498">
        <v>110</v>
      </c>
      <c r="P1498">
        <v>25.742999999999999</v>
      </c>
      <c r="Q1498">
        <v>9.5677999999999996E-4</v>
      </c>
      <c r="R1498">
        <v>3.2000000000000001E-2</v>
      </c>
      <c r="S1498">
        <f t="shared" si="24"/>
        <v>38.2712</v>
      </c>
    </row>
    <row r="1499" spans="15:19" x14ac:dyDescent="0.2">
      <c r="O1499">
        <v>0</v>
      </c>
      <c r="P1499">
        <v>33.200000000000003</v>
      </c>
      <c r="Q1499">
        <v>1E-4</v>
      </c>
      <c r="R1499">
        <v>3.3000000000000002E-2</v>
      </c>
      <c r="S1499">
        <f t="shared" si="24"/>
        <v>4</v>
      </c>
    </row>
    <row r="1500" spans="15:19" x14ac:dyDescent="0.2">
      <c r="O1500">
        <v>2.4933999999999998</v>
      </c>
      <c r="P1500">
        <v>33.667999999999999</v>
      </c>
      <c r="Q1500">
        <v>1.4854000000000001E-4</v>
      </c>
      <c r="R1500">
        <v>3.3000000000000002E-2</v>
      </c>
      <c r="S1500">
        <f t="shared" si="24"/>
        <v>5.9416000000000002</v>
      </c>
    </row>
    <row r="1501" spans="15:19" x14ac:dyDescent="0.2">
      <c r="O1501">
        <v>4.9866999999999999</v>
      </c>
      <c r="P1501">
        <v>33.74</v>
      </c>
      <c r="Q1501">
        <v>1.9385999999999999E-4</v>
      </c>
      <c r="R1501">
        <v>3.3000000000000002E-2</v>
      </c>
      <c r="S1501">
        <f t="shared" si="24"/>
        <v>7.7543999999999995</v>
      </c>
    </row>
    <row r="1502" spans="15:19" x14ac:dyDescent="0.2">
      <c r="O1502">
        <v>7.4801000000000002</v>
      </c>
      <c r="P1502">
        <v>33.64</v>
      </c>
      <c r="Q1502">
        <v>2.362E-4</v>
      </c>
      <c r="R1502">
        <v>3.3000000000000002E-2</v>
      </c>
      <c r="S1502">
        <f t="shared" si="24"/>
        <v>9.4480000000000004</v>
      </c>
    </row>
    <row r="1503" spans="15:19" x14ac:dyDescent="0.2">
      <c r="O1503">
        <v>9.9733999999999998</v>
      </c>
      <c r="P1503">
        <v>33.518000000000001</v>
      </c>
      <c r="Q1503">
        <v>2.7579999999999998E-4</v>
      </c>
      <c r="R1503">
        <v>3.3000000000000002E-2</v>
      </c>
      <c r="S1503">
        <f t="shared" si="24"/>
        <v>11.032</v>
      </c>
    </row>
    <row r="1504" spans="15:19" x14ac:dyDescent="0.2">
      <c r="O1504">
        <v>12.723000000000001</v>
      </c>
      <c r="P1504">
        <v>33.386000000000003</v>
      </c>
      <c r="Q1504">
        <v>3.1658000000000001E-4</v>
      </c>
      <c r="R1504">
        <v>3.3000000000000002E-2</v>
      </c>
      <c r="S1504">
        <f t="shared" si="24"/>
        <v>12.6632</v>
      </c>
    </row>
    <row r="1505" spans="15:19" x14ac:dyDescent="0.2">
      <c r="O1505">
        <v>15.473000000000001</v>
      </c>
      <c r="P1505">
        <v>33.223999999999997</v>
      </c>
      <c r="Q1505">
        <v>3.5453999999999998E-4</v>
      </c>
      <c r="R1505">
        <v>3.3000000000000002E-2</v>
      </c>
      <c r="S1505">
        <f t="shared" si="24"/>
        <v>14.1816</v>
      </c>
    </row>
    <row r="1506" spans="15:19" x14ac:dyDescent="0.2">
      <c r="O1506">
        <v>18.222999999999999</v>
      </c>
      <c r="P1506">
        <v>33.040999999999997</v>
      </c>
      <c r="Q1506">
        <v>3.8992999999999997E-4</v>
      </c>
      <c r="R1506">
        <v>3.3000000000000002E-2</v>
      </c>
      <c r="S1506">
        <f t="shared" si="24"/>
        <v>15.597199999999999</v>
      </c>
    </row>
    <row r="1507" spans="15:19" x14ac:dyDescent="0.2">
      <c r="O1507">
        <v>20.972999999999999</v>
      </c>
      <c r="P1507">
        <v>32.844999999999999</v>
      </c>
      <c r="Q1507">
        <v>4.2297999999999999E-4</v>
      </c>
      <c r="R1507">
        <v>3.3000000000000002E-2</v>
      </c>
      <c r="S1507">
        <f t="shared" si="24"/>
        <v>16.9192</v>
      </c>
    </row>
    <row r="1508" spans="15:19" x14ac:dyDescent="0.2">
      <c r="O1508">
        <v>23.722999999999999</v>
      </c>
      <c r="P1508">
        <v>32.637999999999998</v>
      </c>
      <c r="Q1508">
        <v>4.5389999999999997E-4</v>
      </c>
      <c r="R1508">
        <v>3.3000000000000002E-2</v>
      </c>
      <c r="S1508">
        <f t="shared" si="24"/>
        <v>18.155999999999999</v>
      </c>
    </row>
    <row r="1509" spans="15:19" x14ac:dyDescent="0.2">
      <c r="O1509">
        <v>26.472999999999999</v>
      </c>
      <c r="P1509">
        <v>32.423999999999999</v>
      </c>
      <c r="Q1509">
        <v>4.8285E-4</v>
      </c>
      <c r="R1509">
        <v>3.3000000000000002E-2</v>
      </c>
      <c r="S1509">
        <f t="shared" si="24"/>
        <v>19.314</v>
      </c>
    </row>
    <row r="1510" spans="15:19" x14ac:dyDescent="0.2">
      <c r="O1510">
        <v>29.222999999999999</v>
      </c>
      <c r="P1510">
        <v>32.204000000000001</v>
      </c>
      <c r="Q1510">
        <v>5.1002000000000003E-4</v>
      </c>
      <c r="R1510">
        <v>3.3000000000000002E-2</v>
      </c>
      <c r="S1510">
        <f t="shared" si="24"/>
        <v>20.4008</v>
      </c>
    </row>
    <row r="1511" spans="15:19" x14ac:dyDescent="0.2">
      <c r="O1511">
        <v>31.972999999999999</v>
      </c>
      <c r="P1511">
        <v>31.978000000000002</v>
      </c>
      <c r="Q1511">
        <v>5.3556000000000003E-4</v>
      </c>
      <c r="R1511">
        <v>3.3000000000000002E-2</v>
      </c>
      <c r="S1511">
        <f t="shared" si="24"/>
        <v>21.4224</v>
      </c>
    </row>
    <row r="1512" spans="15:19" x14ac:dyDescent="0.2">
      <c r="O1512">
        <v>34.722999999999999</v>
      </c>
      <c r="P1512">
        <v>31.748999999999999</v>
      </c>
      <c r="Q1512">
        <v>5.5962000000000004E-4</v>
      </c>
      <c r="R1512">
        <v>3.3000000000000002E-2</v>
      </c>
      <c r="S1512">
        <f t="shared" si="24"/>
        <v>22.384800000000002</v>
      </c>
    </row>
    <row r="1513" spans="15:19" x14ac:dyDescent="0.2">
      <c r="O1513">
        <v>37.472999999999999</v>
      </c>
      <c r="P1513">
        <v>31.516999999999999</v>
      </c>
      <c r="Q1513">
        <v>5.8231000000000005E-4</v>
      </c>
      <c r="R1513">
        <v>3.3000000000000002E-2</v>
      </c>
      <c r="S1513">
        <f t="shared" si="24"/>
        <v>23.292400000000001</v>
      </c>
    </row>
    <row r="1514" spans="15:19" x14ac:dyDescent="0.2">
      <c r="O1514">
        <v>40.222999999999999</v>
      </c>
      <c r="P1514">
        <v>31.283000000000001</v>
      </c>
      <c r="Q1514">
        <v>6.0375999999999995E-4</v>
      </c>
      <c r="R1514">
        <v>3.3000000000000002E-2</v>
      </c>
      <c r="S1514">
        <f t="shared" si="24"/>
        <v>24.150399999999998</v>
      </c>
    </row>
    <row r="1515" spans="15:19" x14ac:dyDescent="0.2">
      <c r="O1515">
        <v>42.972999999999999</v>
      </c>
      <c r="P1515">
        <v>31.047000000000001</v>
      </c>
      <c r="Q1515">
        <v>6.2407999999999995E-4</v>
      </c>
      <c r="R1515">
        <v>3.3000000000000002E-2</v>
      </c>
      <c r="S1515">
        <f t="shared" si="24"/>
        <v>24.963199999999997</v>
      </c>
    </row>
    <row r="1516" spans="15:19" x14ac:dyDescent="0.2">
      <c r="O1516">
        <v>45.722999999999999</v>
      </c>
      <c r="P1516">
        <v>30.809000000000001</v>
      </c>
      <c r="Q1516">
        <v>6.4336000000000005E-4</v>
      </c>
      <c r="R1516">
        <v>3.3000000000000002E-2</v>
      </c>
      <c r="S1516">
        <f t="shared" si="24"/>
        <v>25.734400000000001</v>
      </c>
    </row>
    <row r="1517" spans="15:19" x14ac:dyDescent="0.2">
      <c r="O1517">
        <v>48.472999999999999</v>
      </c>
      <c r="P1517">
        <v>30.571000000000002</v>
      </c>
      <c r="Q1517">
        <v>6.6169999999999998E-4</v>
      </c>
      <c r="R1517">
        <v>3.3000000000000002E-2</v>
      </c>
      <c r="S1517">
        <f t="shared" si="24"/>
        <v>26.468</v>
      </c>
    </row>
    <row r="1518" spans="15:19" x14ac:dyDescent="0.2">
      <c r="O1518">
        <v>51.222999999999999</v>
      </c>
      <c r="P1518">
        <v>30.332000000000001</v>
      </c>
      <c r="Q1518">
        <v>6.7916999999999999E-4</v>
      </c>
      <c r="R1518">
        <v>3.3000000000000002E-2</v>
      </c>
      <c r="S1518">
        <f t="shared" si="24"/>
        <v>27.166799999999999</v>
      </c>
    </row>
    <row r="1519" spans="15:19" x14ac:dyDescent="0.2">
      <c r="O1519">
        <v>53.972999999999999</v>
      </c>
      <c r="P1519">
        <v>30.093</v>
      </c>
      <c r="Q1519">
        <v>6.9585000000000003E-4</v>
      </c>
      <c r="R1519">
        <v>3.3000000000000002E-2</v>
      </c>
      <c r="S1519">
        <f t="shared" si="24"/>
        <v>27.834</v>
      </c>
    </row>
    <row r="1520" spans="15:19" x14ac:dyDescent="0.2">
      <c r="O1520">
        <v>56.722999999999999</v>
      </c>
      <c r="P1520">
        <v>29.853999999999999</v>
      </c>
      <c r="Q1520">
        <v>7.1181E-4</v>
      </c>
      <c r="R1520">
        <v>3.3000000000000002E-2</v>
      </c>
      <c r="S1520">
        <f t="shared" si="24"/>
        <v>28.4724</v>
      </c>
    </row>
    <row r="1521" spans="15:19" x14ac:dyDescent="0.2">
      <c r="O1521">
        <v>59.472999999999999</v>
      </c>
      <c r="P1521">
        <v>29.614999999999998</v>
      </c>
      <c r="Q1521">
        <v>7.2712000000000004E-4</v>
      </c>
      <c r="R1521">
        <v>3.3000000000000002E-2</v>
      </c>
      <c r="S1521">
        <f t="shared" si="24"/>
        <v>29.084800000000001</v>
      </c>
    </row>
    <row r="1522" spans="15:19" x14ac:dyDescent="0.2">
      <c r="O1522">
        <v>62.222999999999999</v>
      </c>
      <c r="P1522">
        <v>29.376999999999999</v>
      </c>
      <c r="Q1522">
        <v>7.4182000000000002E-4</v>
      </c>
      <c r="R1522">
        <v>3.3000000000000002E-2</v>
      </c>
      <c r="S1522">
        <f t="shared" si="24"/>
        <v>29.672799999999999</v>
      </c>
    </row>
    <row r="1523" spans="15:19" x14ac:dyDescent="0.2">
      <c r="O1523">
        <v>64.972999999999999</v>
      </c>
      <c r="P1523">
        <v>29.138999999999999</v>
      </c>
      <c r="Q1523">
        <v>7.5597999999999995E-4</v>
      </c>
      <c r="R1523">
        <v>3.3000000000000002E-2</v>
      </c>
      <c r="S1523">
        <f t="shared" si="24"/>
        <v>30.239199999999997</v>
      </c>
    </row>
    <row r="1524" spans="15:19" x14ac:dyDescent="0.2">
      <c r="O1524">
        <v>67.722999999999999</v>
      </c>
      <c r="P1524">
        <v>28.902000000000001</v>
      </c>
      <c r="Q1524">
        <v>7.6962999999999999E-4</v>
      </c>
      <c r="R1524">
        <v>3.3000000000000002E-2</v>
      </c>
      <c r="S1524">
        <f t="shared" si="24"/>
        <v>30.7852</v>
      </c>
    </row>
    <row r="1525" spans="15:19" x14ac:dyDescent="0.2">
      <c r="O1525">
        <v>70.472999999999999</v>
      </c>
      <c r="P1525">
        <v>28.667000000000002</v>
      </c>
      <c r="Q1525">
        <v>7.8282999999999998E-4</v>
      </c>
      <c r="R1525">
        <v>3.3000000000000002E-2</v>
      </c>
      <c r="S1525">
        <f t="shared" si="24"/>
        <v>31.313199999999998</v>
      </c>
    </row>
    <row r="1526" spans="15:19" x14ac:dyDescent="0.2">
      <c r="O1526">
        <v>73.222999999999999</v>
      </c>
      <c r="P1526">
        <v>28.431999999999999</v>
      </c>
      <c r="Q1526">
        <v>7.9560999999999998E-4</v>
      </c>
      <c r="R1526">
        <v>3.3000000000000002E-2</v>
      </c>
      <c r="S1526">
        <f t="shared" si="24"/>
        <v>31.824400000000004</v>
      </c>
    </row>
    <row r="1527" spans="15:19" x14ac:dyDescent="0.2">
      <c r="O1527">
        <v>75.972999999999999</v>
      </c>
      <c r="P1527">
        <v>28.2</v>
      </c>
      <c r="Q1527">
        <v>8.0800999999999996E-4</v>
      </c>
      <c r="R1527">
        <v>3.3000000000000002E-2</v>
      </c>
      <c r="S1527">
        <f t="shared" si="24"/>
        <v>32.320399999999999</v>
      </c>
    </row>
    <row r="1528" spans="15:19" x14ac:dyDescent="0.2">
      <c r="O1528">
        <v>78.722999999999999</v>
      </c>
      <c r="P1528">
        <v>27.968</v>
      </c>
      <c r="Q1528">
        <v>8.2005999999999995E-4</v>
      </c>
      <c r="R1528">
        <v>3.3000000000000002E-2</v>
      </c>
      <c r="S1528">
        <f t="shared" si="24"/>
        <v>32.802399999999999</v>
      </c>
    </row>
    <row r="1529" spans="15:19" x14ac:dyDescent="0.2">
      <c r="O1529">
        <v>81.472999999999999</v>
      </c>
      <c r="P1529">
        <v>27.739000000000001</v>
      </c>
      <c r="Q1529">
        <v>8.3179E-4</v>
      </c>
      <c r="R1529">
        <v>3.3000000000000002E-2</v>
      </c>
      <c r="S1529">
        <f t="shared" si="24"/>
        <v>33.271599999999999</v>
      </c>
    </row>
    <row r="1530" spans="15:19" x14ac:dyDescent="0.2">
      <c r="O1530">
        <v>84.222999999999999</v>
      </c>
      <c r="P1530">
        <v>27.510999999999999</v>
      </c>
      <c r="Q1530">
        <v>8.4323000000000004E-4</v>
      </c>
      <c r="R1530">
        <v>3.3000000000000002E-2</v>
      </c>
      <c r="S1530">
        <f t="shared" si="24"/>
        <v>33.729199999999999</v>
      </c>
    </row>
    <row r="1531" spans="15:19" x14ac:dyDescent="0.2">
      <c r="O1531">
        <v>86.972999999999999</v>
      </c>
      <c r="P1531">
        <v>27.285</v>
      </c>
      <c r="Q1531">
        <v>8.5439999999999995E-4</v>
      </c>
      <c r="R1531">
        <v>3.3000000000000002E-2</v>
      </c>
      <c r="S1531">
        <f t="shared" si="24"/>
        <v>34.175999999999995</v>
      </c>
    </row>
    <row r="1532" spans="15:19" x14ac:dyDescent="0.2">
      <c r="O1532">
        <v>89.722999999999999</v>
      </c>
      <c r="P1532">
        <v>27.061</v>
      </c>
      <c r="Q1532">
        <v>8.6532999999999998E-4</v>
      </c>
      <c r="R1532">
        <v>3.3000000000000002E-2</v>
      </c>
      <c r="S1532">
        <f t="shared" si="24"/>
        <v>34.613199999999999</v>
      </c>
    </row>
    <row r="1533" spans="15:19" x14ac:dyDescent="0.2">
      <c r="O1533">
        <v>92.472999999999999</v>
      </c>
      <c r="P1533">
        <v>26.838000000000001</v>
      </c>
      <c r="Q1533">
        <v>8.7604999999999996E-4</v>
      </c>
      <c r="R1533">
        <v>3.3000000000000002E-2</v>
      </c>
      <c r="S1533">
        <f t="shared" si="24"/>
        <v>35.041999999999994</v>
      </c>
    </row>
    <row r="1534" spans="15:19" x14ac:dyDescent="0.2">
      <c r="O1534">
        <v>95.222999999999999</v>
      </c>
      <c r="P1534">
        <v>26.619</v>
      </c>
      <c r="Q1534">
        <v>8.8654999999999995E-4</v>
      </c>
      <c r="R1534">
        <v>3.3000000000000002E-2</v>
      </c>
      <c r="S1534">
        <f t="shared" si="24"/>
        <v>35.462000000000003</v>
      </c>
    </row>
    <row r="1535" spans="15:19" x14ac:dyDescent="0.2">
      <c r="O1535">
        <v>97.972999999999999</v>
      </c>
      <c r="P1535">
        <v>26.401</v>
      </c>
      <c r="Q1535">
        <v>8.9687999999999996E-4</v>
      </c>
      <c r="R1535">
        <v>3.3000000000000002E-2</v>
      </c>
      <c r="S1535">
        <f t="shared" si="24"/>
        <v>35.875199999999992</v>
      </c>
    </row>
    <row r="1536" spans="15:19" x14ac:dyDescent="0.2">
      <c r="O1536">
        <v>100.98</v>
      </c>
      <c r="P1536">
        <v>26.164999999999999</v>
      </c>
      <c r="Q1536">
        <v>9.0797000000000002E-4</v>
      </c>
      <c r="R1536">
        <v>3.3000000000000002E-2</v>
      </c>
      <c r="S1536">
        <f t="shared" si="24"/>
        <v>36.318799999999996</v>
      </c>
    </row>
    <row r="1537" spans="15:19" x14ac:dyDescent="0.2">
      <c r="O1537">
        <v>103.99</v>
      </c>
      <c r="P1537">
        <v>25.931999999999999</v>
      </c>
      <c r="Q1537">
        <v>9.1887999999999996E-4</v>
      </c>
      <c r="R1537">
        <v>3.3000000000000002E-2</v>
      </c>
      <c r="S1537">
        <f t="shared" si="24"/>
        <v>36.755200000000002</v>
      </c>
    </row>
    <row r="1538" spans="15:19" x14ac:dyDescent="0.2">
      <c r="O1538">
        <v>106.99</v>
      </c>
      <c r="P1538">
        <v>25.702000000000002</v>
      </c>
      <c r="Q1538">
        <v>9.2962999999999997E-4</v>
      </c>
      <c r="R1538">
        <v>3.3000000000000002E-2</v>
      </c>
      <c r="S1538">
        <f t="shared" si="24"/>
        <v>37.185200000000002</v>
      </c>
    </row>
    <row r="1539" spans="15:19" x14ac:dyDescent="0.2">
      <c r="O1539">
        <v>110</v>
      </c>
      <c r="P1539">
        <v>25.475000000000001</v>
      </c>
      <c r="Q1539">
        <v>9.4023000000000002E-4</v>
      </c>
      <c r="R1539">
        <v>3.3000000000000002E-2</v>
      </c>
      <c r="S1539">
        <f t="shared" si="24"/>
        <v>37.609200000000001</v>
      </c>
    </row>
    <row r="1540" spans="15:19" x14ac:dyDescent="0.2">
      <c r="O1540">
        <v>0</v>
      </c>
      <c r="P1540">
        <v>33.200000000000003</v>
      </c>
      <c r="Q1540">
        <v>1E-4</v>
      </c>
      <c r="R1540">
        <v>3.4000000000000002E-2</v>
      </c>
      <c r="S1540">
        <f t="shared" si="24"/>
        <v>4</v>
      </c>
    </row>
    <row r="1541" spans="15:19" x14ac:dyDescent="0.2">
      <c r="O1541">
        <v>2.5034000000000001</v>
      </c>
      <c r="P1541">
        <v>33.658000000000001</v>
      </c>
      <c r="Q1541">
        <v>1.4849000000000001E-4</v>
      </c>
      <c r="R1541">
        <v>3.4000000000000002E-2</v>
      </c>
      <c r="S1541">
        <f t="shared" si="24"/>
        <v>5.9396000000000004</v>
      </c>
    </row>
    <row r="1542" spans="15:19" x14ac:dyDescent="0.2">
      <c r="O1542">
        <v>5.0068999999999999</v>
      </c>
      <c r="P1542">
        <v>33.719000000000001</v>
      </c>
      <c r="Q1542">
        <v>1.9364999999999999E-4</v>
      </c>
      <c r="R1542">
        <v>3.4000000000000002E-2</v>
      </c>
      <c r="S1542">
        <f t="shared" si="24"/>
        <v>7.7459999999999996</v>
      </c>
    </row>
    <row r="1543" spans="15:19" x14ac:dyDescent="0.2">
      <c r="O1543">
        <v>7.5103</v>
      </c>
      <c r="P1543">
        <v>33.607999999999997</v>
      </c>
      <c r="Q1543">
        <v>2.3575000000000001E-4</v>
      </c>
      <c r="R1543">
        <v>3.4000000000000002E-2</v>
      </c>
      <c r="S1543">
        <f t="shared" si="24"/>
        <v>9.4300000000000015</v>
      </c>
    </row>
    <row r="1544" spans="15:19" x14ac:dyDescent="0.2">
      <c r="O1544">
        <v>10.013999999999999</v>
      </c>
      <c r="P1544">
        <v>33.475999999999999</v>
      </c>
      <c r="Q1544">
        <v>2.7504999999999999E-4</v>
      </c>
      <c r="R1544">
        <v>3.4000000000000002E-2</v>
      </c>
      <c r="S1544">
        <f t="shared" si="24"/>
        <v>11.001999999999999</v>
      </c>
    </row>
    <row r="1545" spans="15:19" x14ac:dyDescent="0.2">
      <c r="O1545">
        <v>12.763999999999999</v>
      </c>
      <c r="P1545">
        <v>33.335999999999999</v>
      </c>
      <c r="Q1545">
        <v>3.1526999999999998E-4</v>
      </c>
      <c r="R1545">
        <v>3.4000000000000002E-2</v>
      </c>
      <c r="S1545">
        <f t="shared" si="24"/>
        <v>12.610799999999998</v>
      </c>
    </row>
    <row r="1546" spans="15:19" x14ac:dyDescent="0.2">
      <c r="O1546">
        <v>15.513999999999999</v>
      </c>
      <c r="P1546">
        <v>33.165999999999997</v>
      </c>
      <c r="Q1546">
        <v>3.5263999999999998E-4</v>
      </c>
      <c r="R1546">
        <v>3.4000000000000002E-2</v>
      </c>
      <c r="S1546">
        <f t="shared" si="24"/>
        <v>14.105599999999999</v>
      </c>
    </row>
    <row r="1547" spans="15:19" x14ac:dyDescent="0.2">
      <c r="O1547">
        <v>18.263999999999999</v>
      </c>
      <c r="P1547">
        <v>32.975000000000001</v>
      </c>
      <c r="Q1547">
        <v>3.8743000000000002E-4</v>
      </c>
      <c r="R1547">
        <v>3.4000000000000002E-2</v>
      </c>
      <c r="S1547">
        <f t="shared" si="24"/>
        <v>15.497200000000001</v>
      </c>
    </row>
    <row r="1548" spans="15:19" x14ac:dyDescent="0.2">
      <c r="O1548">
        <v>21.013999999999999</v>
      </c>
      <c r="P1548">
        <v>32.771000000000001</v>
      </c>
      <c r="Q1548">
        <v>4.1984999999999999E-4</v>
      </c>
      <c r="R1548">
        <v>3.4000000000000002E-2</v>
      </c>
      <c r="S1548">
        <f t="shared" si="24"/>
        <v>16.794</v>
      </c>
    </row>
    <row r="1549" spans="15:19" x14ac:dyDescent="0.2">
      <c r="O1549">
        <v>23.763999999999999</v>
      </c>
      <c r="P1549">
        <v>32.555999999999997</v>
      </c>
      <c r="Q1549">
        <v>4.5012999999999997E-4</v>
      </c>
      <c r="R1549">
        <v>3.4000000000000002E-2</v>
      </c>
      <c r="S1549">
        <f t="shared" si="24"/>
        <v>18.005199999999999</v>
      </c>
    </row>
    <row r="1550" spans="15:19" x14ac:dyDescent="0.2">
      <c r="O1550">
        <v>26.513999999999999</v>
      </c>
      <c r="P1550">
        <v>32.334000000000003</v>
      </c>
      <c r="Q1550">
        <v>4.7846E-4</v>
      </c>
      <c r="R1550">
        <v>3.4000000000000002E-2</v>
      </c>
      <c r="S1550">
        <f t="shared" si="24"/>
        <v>19.138400000000001</v>
      </c>
    </row>
    <row r="1551" spans="15:19" x14ac:dyDescent="0.2">
      <c r="O1551">
        <v>29.263999999999999</v>
      </c>
      <c r="P1551">
        <v>32.104999999999997</v>
      </c>
      <c r="Q1551">
        <v>5.0500999999999996E-4</v>
      </c>
      <c r="R1551">
        <v>3.4000000000000002E-2</v>
      </c>
      <c r="S1551">
        <f t="shared" si="24"/>
        <v>20.200400000000002</v>
      </c>
    </row>
    <row r="1552" spans="15:19" x14ac:dyDescent="0.2">
      <c r="O1552">
        <v>32.014000000000003</v>
      </c>
      <c r="P1552">
        <v>31.872</v>
      </c>
      <c r="Q1552">
        <v>5.2992999999999996E-4</v>
      </c>
      <c r="R1552">
        <v>3.4000000000000002E-2</v>
      </c>
      <c r="S1552">
        <f t="shared" si="24"/>
        <v>21.197199999999999</v>
      </c>
    </row>
    <row r="1553" spans="15:19" x14ac:dyDescent="0.2">
      <c r="O1553">
        <v>34.764000000000003</v>
      </c>
      <c r="P1553">
        <v>31.635000000000002</v>
      </c>
      <c r="Q1553">
        <v>5.5338000000000002E-4</v>
      </c>
      <c r="R1553">
        <v>3.4000000000000002E-2</v>
      </c>
      <c r="S1553">
        <f t="shared" si="24"/>
        <v>22.135200000000001</v>
      </c>
    </row>
    <row r="1554" spans="15:19" x14ac:dyDescent="0.2">
      <c r="O1554">
        <v>37.514000000000003</v>
      </c>
      <c r="P1554">
        <v>31.396000000000001</v>
      </c>
      <c r="Q1554">
        <v>5.7547999999999996E-4</v>
      </c>
      <c r="R1554">
        <v>3.4000000000000002E-2</v>
      </c>
      <c r="S1554">
        <f t="shared" ref="S1554:S1617" si="25">Q1554*40*1000</f>
        <v>23.019199999999998</v>
      </c>
    </row>
    <row r="1555" spans="15:19" x14ac:dyDescent="0.2">
      <c r="O1555">
        <v>40.264000000000003</v>
      </c>
      <c r="P1555">
        <v>31.154</v>
      </c>
      <c r="Q1555">
        <v>5.9635999999999999E-4</v>
      </c>
      <c r="R1555">
        <v>3.4000000000000002E-2</v>
      </c>
      <c r="S1555">
        <f t="shared" si="25"/>
        <v>23.854399999999998</v>
      </c>
    </row>
    <row r="1556" spans="15:19" x14ac:dyDescent="0.2">
      <c r="O1556">
        <v>43.014000000000003</v>
      </c>
      <c r="P1556">
        <v>30.91</v>
      </c>
      <c r="Q1556">
        <v>6.1611999999999995E-4</v>
      </c>
      <c r="R1556">
        <v>3.4000000000000002E-2</v>
      </c>
      <c r="S1556">
        <f t="shared" si="25"/>
        <v>24.644799999999996</v>
      </c>
    </row>
    <row r="1557" spans="15:19" x14ac:dyDescent="0.2">
      <c r="O1557">
        <v>45.764000000000003</v>
      </c>
      <c r="P1557">
        <v>30.664999999999999</v>
      </c>
      <c r="Q1557">
        <v>6.3487000000000005E-4</v>
      </c>
      <c r="R1557">
        <v>3.4000000000000002E-2</v>
      </c>
      <c r="S1557">
        <f t="shared" si="25"/>
        <v>25.394800000000004</v>
      </c>
    </row>
    <row r="1558" spans="15:19" x14ac:dyDescent="0.2">
      <c r="O1558">
        <v>48.514000000000003</v>
      </c>
      <c r="P1558">
        <v>30.419</v>
      </c>
      <c r="Q1558">
        <v>6.5269000000000004E-4</v>
      </c>
      <c r="R1558">
        <v>3.4000000000000002E-2</v>
      </c>
      <c r="S1558">
        <f t="shared" si="25"/>
        <v>26.107600000000001</v>
      </c>
    </row>
    <row r="1559" spans="15:19" x14ac:dyDescent="0.2">
      <c r="O1559">
        <v>51.264000000000003</v>
      </c>
      <c r="P1559">
        <v>30.172999999999998</v>
      </c>
      <c r="Q1559">
        <v>6.6967000000000003E-4</v>
      </c>
      <c r="R1559">
        <v>3.4000000000000002E-2</v>
      </c>
      <c r="S1559">
        <f t="shared" si="25"/>
        <v>26.786799999999999</v>
      </c>
    </row>
    <row r="1560" spans="15:19" x14ac:dyDescent="0.2">
      <c r="O1560">
        <v>54.014000000000003</v>
      </c>
      <c r="P1560">
        <v>29.927</v>
      </c>
      <c r="Q1560">
        <v>6.8588000000000004E-4</v>
      </c>
      <c r="R1560">
        <v>3.4000000000000002E-2</v>
      </c>
      <c r="S1560">
        <f t="shared" si="25"/>
        <v>27.435199999999998</v>
      </c>
    </row>
    <row r="1561" spans="15:19" x14ac:dyDescent="0.2">
      <c r="O1561">
        <v>56.764000000000003</v>
      </c>
      <c r="P1561">
        <v>29.681000000000001</v>
      </c>
      <c r="Q1561">
        <v>7.0138999999999998E-4</v>
      </c>
      <c r="R1561">
        <v>3.4000000000000002E-2</v>
      </c>
      <c r="S1561">
        <f t="shared" si="25"/>
        <v>28.055599999999998</v>
      </c>
    </row>
    <row r="1562" spans="15:19" x14ac:dyDescent="0.2">
      <c r="O1562">
        <v>59.514000000000003</v>
      </c>
      <c r="P1562">
        <v>29.436</v>
      </c>
      <c r="Q1562">
        <v>7.1626999999999997E-4</v>
      </c>
      <c r="R1562">
        <v>3.4000000000000002E-2</v>
      </c>
      <c r="S1562">
        <f t="shared" si="25"/>
        <v>28.650799999999997</v>
      </c>
    </row>
    <row r="1563" spans="15:19" x14ac:dyDescent="0.2">
      <c r="O1563">
        <v>62.264000000000003</v>
      </c>
      <c r="P1563">
        <v>29.190999999999999</v>
      </c>
      <c r="Q1563">
        <v>7.3056E-4</v>
      </c>
      <c r="R1563">
        <v>3.4000000000000002E-2</v>
      </c>
      <c r="S1563">
        <f t="shared" si="25"/>
        <v>29.2224</v>
      </c>
    </row>
    <row r="1564" spans="15:19" x14ac:dyDescent="0.2">
      <c r="O1564">
        <v>65.013999999999996</v>
      </c>
      <c r="P1564">
        <v>28.946999999999999</v>
      </c>
      <c r="Q1564">
        <v>7.4432999999999997E-4</v>
      </c>
      <c r="R1564">
        <v>3.4000000000000002E-2</v>
      </c>
      <c r="S1564">
        <f t="shared" si="25"/>
        <v>29.773199999999999</v>
      </c>
    </row>
    <row r="1565" spans="15:19" x14ac:dyDescent="0.2">
      <c r="O1565">
        <v>67.763999999999996</v>
      </c>
      <c r="P1565">
        <v>28.704000000000001</v>
      </c>
      <c r="Q1565">
        <v>7.5761999999999997E-4</v>
      </c>
      <c r="R1565">
        <v>3.4000000000000002E-2</v>
      </c>
      <c r="S1565">
        <f t="shared" si="25"/>
        <v>30.3048</v>
      </c>
    </row>
    <row r="1566" spans="15:19" x14ac:dyDescent="0.2">
      <c r="O1566">
        <v>70.513999999999996</v>
      </c>
      <c r="P1566">
        <v>28.463000000000001</v>
      </c>
      <c r="Q1566">
        <v>7.7046000000000005E-4</v>
      </c>
      <c r="R1566">
        <v>3.4000000000000002E-2</v>
      </c>
      <c r="S1566">
        <f t="shared" si="25"/>
        <v>30.818400000000004</v>
      </c>
    </row>
    <row r="1567" spans="15:19" x14ac:dyDescent="0.2">
      <c r="O1567">
        <v>73.263999999999996</v>
      </c>
      <c r="P1567">
        <v>28.222999999999999</v>
      </c>
      <c r="Q1567">
        <v>7.8291000000000005E-4</v>
      </c>
      <c r="R1567">
        <v>3.4000000000000002E-2</v>
      </c>
      <c r="S1567">
        <f t="shared" si="25"/>
        <v>31.316400000000002</v>
      </c>
    </row>
    <row r="1568" spans="15:19" x14ac:dyDescent="0.2">
      <c r="O1568">
        <v>76.013999999999996</v>
      </c>
      <c r="P1568">
        <v>27.984000000000002</v>
      </c>
      <c r="Q1568">
        <v>7.9500000000000003E-4</v>
      </c>
      <c r="R1568">
        <v>3.4000000000000002E-2</v>
      </c>
      <c r="S1568">
        <f t="shared" si="25"/>
        <v>31.8</v>
      </c>
    </row>
    <row r="1569" spans="15:19" x14ac:dyDescent="0.2">
      <c r="O1569">
        <v>78.763999999999996</v>
      </c>
      <c r="P1569">
        <v>27.748000000000001</v>
      </c>
      <c r="Q1569">
        <v>8.0676000000000001E-4</v>
      </c>
      <c r="R1569">
        <v>3.4000000000000002E-2</v>
      </c>
      <c r="S1569">
        <f t="shared" si="25"/>
        <v>32.270399999999995</v>
      </c>
    </row>
    <row r="1570" spans="15:19" x14ac:dyDescent="0.2">
      <c r="O1570">
        <v>81.513999999999996</v>
      </c>
      <c r="P1570">
        <v>27.513000000000002</v>
      </c>
      <c r="Q1570">
        <v>8.1820999999999999E-4</v>
      </c>
      <c r="R1570">
        <v>3.4000000000000002E-2</v>
      </c>
      <c r="S1570">
        <f t="shared" si="25"/>
        <v>32.728400000000001</v>
      </c>
    </row>
    <row r="1571" spans="15:19" x14ac:dyDescent="0.2">
      <c r="O1571">
        <v>84.263999999999996</v>
      </c>
      <c r="P1571">
        <v>27.28</v>
      </c>
      <c r="Q1571">
        <v>8.2939000000000005E-4</v>
      </c>
      <c r="R1571">
        <v>3.4000000000000002E-2</v>
      </c>
      <c r="S1571">
        <f t="shared" si="25"/>
        <v>33.175600000000003</v>
      </c>
    </row>
    <row r="1572" spans="15:19" x14ac:dyDescent="0.2">
      <c r="O1572">
        <v>87.013999999999996</v>
      </c>
      <c r="P1572">
        <v>27.048999999999999</v>
      </c>
      <c r="Q1572">
        <v>8.4031999999999998E-4</v>
      </c>
      <c r="R1572">
        <v>3.4000000000000002E-2</v>
      </c>
      <c r="S1572">
        <f t="shared" si="25"/>
        <v>33.6128</v>
      </c>
    </row>
    <row r="1573" spans="15:19" x14ac:dyDescent="0.2">
      <c r="O1573">
        <v>89.763999999999996</v>
      </c>
      <c r="P1573">
        <v>26.821000000000002</v>
      </c>
      <c r="Q1573">
        <v>8.5101999999999997E-4</v>
      </c>
      <c r="R1573">
        <v>3.4000000000000002E-2</v>
      </c>
      <c r="S1573">
        <f t="shared" si="25"/>
        <v>34.040799999999997</v>
      </c>
    </row>
    <row r="1574" spans="15:19" x14ac:dyDescent="0.2">
      <c r="O1574">
        <v>92.513999999999996</v>
      </c>
      <c r="P1574">
        <v>26.594000000000001</v>
      </c>
      <c r="Q1574">
        <v>8.6151999999999995E-4</v>
      </c>
      <c r="R1574">
        <v>3.4000000000000002E-2</v>
      </c>
      <c r="S1574">
        <f t="shared" si="25"/>
        <v>34.460799999999999</v>
      </c>
    </row>
    <row r="1575" spans="15:19" x14ac:dyDescent="0.2">
      <c r="O1575">
        <v>95.263999999999996</v>
      </c>
      <c r="P1575">
        <v>26.37</v>
      </c>
      <c r="Q1575">
        <v>8.7182000000000004E-4</v>
      </c>
      <c r="R1575">
        <v>3.4000000000000002E-2</v>
      </c>
      <c r="S1575">
        <f t="shared" si="25"/>
        <v>34.872800000000005</v>
      </c>
    </row>
    <row r="1576" spans="15:19" x14ac:dyDescent="0.2">
      <c r="O1576">
        <v>98.013999999999996</v>
      </c>
      <c r="P1576">
        <v>26.149000000000001</v>
      </c>
      <c r="Q1576">
        <v>8.8195999999999999E-4</v>
      </c>
      <c r="R1576">
        <v>3.4000000000000002E-2</v>
      </c>
      <c r="S1576">
        <f t="shared" si="25"/>
        <v>35.278400000000005</v>
      </c>
    </row>
    <row r="1577" spans="15:19" x14ac:dyDescent="0.2">
      <c r="O1577">
        <v>101.01</v>
      </c>
      <c r="P1577">
        <v>25.91</v>
      </c>
      <c r="Q1577">
        <v>8.9282000000000001E-4</v>
      </c>
      <c r="R1577">
        <v>3.4000000000000002E-2</v>
      </c>
      <c r="S1577">
        <f t="shared" si="25"/>
        <v>35.712800000000001</v>
      </c>
    </row>
    <row r="1578" spans="15:19" x14ac:dyDescent="0.2">
      <c r="O1578">
        <v>104.01</v>
      </c>
      <c r="P1578">
        <v>25.673999999999999</v>
      </c>
      <c r="Q1578">
        <v>9.0352E-4</v>
      </c>
      <c r="R1578">
        <v>3.4000000000000002E-2</v>
      </c>
      <c r="S1578">
        <f t="shared" si="25"/>
        <v>36.140799999999999</v>
      </c>
    </row>
    <row r="1579" spans="15:19" x14ac:dyDescent="0.2">
      <c r="O1579">
        <v>107</v>
      </c>
      <c r="P1579">
        <v>25.440999999999999</v>
      </c>
      <c r="Q1579">
        <v>9.1407000000000001E-4</v>
      </c>
      <c r="R1579">
        <v>3.4000000000000002E-2</v>
      </c>
      <c r="S1579">
        <f t="shared" si="25"/>
        <v>36.562800000000003</v>
      </c>
    </row>
    <row r="1580" spans="15:19" x14ac:dyDescent="0.2">
      <c r="O1580">
        <v>110</v>
      </c>
      <c r="P1580">
        <v>25.210999999999999</v>
      </c>
      <c r="Q1580">
        <v>9.2447000000000004E-4</v>
      </c>
      <c r="R1580">
        <v>3.4000000000000002E-2</v>
      </c>
      <c r="S1580">
        <f t="shared" si="25"/>
        <v>36.9788</v>
      </c>
    </row>
    <row r="1581" spans="15:19" x14ac:dyDescent="0.2">
      <c r="O1581">
        <v>0</v>
      </c>
      <c r="P1581">
        <v>33.200000000000003</v>
      </c>
      <c r="Q1581">
        <v>1E-4</v>
      </c>
      <c r="R1581">
        <v>3.5000000000000003E-2</v>
      </c>
      <c r="S1581">
        <f t="shared" si="25"/>
        <v>4</v>
      </c>
    </row>
    <row r="1582" spans="15:19" x14ac:dyDescent="0.2">
      <c r="O1582">
        <v>2.5135999999999998</v>
      </c>
      <c r="P1582">
        <v>33.646999999999998</v>
      </c>
      <c r="Q1582">
        <v>1.4842999999999999E-4</v>
      </c>
      <c r="R1582">
        <v>3.5000000000000003E-2</v>
      </c>
      <c r="S1582">
        <f t="shared" si="25"/>
        <v>5.9371999999999989</v>
      </c>
    </row>
    <row r="1583" spans="15:19" x14ac:dyDescent="0.2">
      <c r="O1583">
        <v>5.0271999999999997</v>
      </c>
      <c r="P1583">
        <v>33.698999999999998</v>
      </c>
      <c r="Q1583">
        <v>1.9343999999999999E-4</v>
      </c>
      <c r="R1583">
        <v>3.5000000000000003E-2</v>
      </c>
      <c r="S1583">
        <f t="shared" si="25"/>
        <v>7.7375999999999996</v>
      </c>
    </row>
    <row r="1584" spans="15:19" x14ac:dyDescent="0.2">
      <c r="O1584">
        <v>7.5407999999999999</v>
      </c>
      <c r="P1584">
        <v>33.576000000000001</v>
      </c>
      <c r="Q1584">
        <v>2.353E-4</v>
      </c>
      <c r="R1584">
        <v>3.5000000000000003E-2</v>
      </c>
      <c r="S1584">
        <f t="shared" si="25"/>
        <v>9.4120000000000008</v>
      </c>
    </row>
    <row r="1585" spans="15:19" x14ac:dyDescent="0.2">
      <c r="O1585">
        <v>10.054</v>
      </c>
      <c r="P1585">
        <v>33.433999999999997</v>
      </c>
      <c r="Q1585">
        <v>2.743E-4</v>
      </c>
      <c r="R1585">
        <v>3.5000000000000003E-2</v>
      </c>
      <c r="S1585">
        <f t="shared" si="25"/>
        <v>10.972</v>
      </c>
    </row>
    <row r="1586" spans="15:19" x14ac:dyDescent="0.2">
      <c r="O1586">
        <v>12.804</v>
      </c>
      <c r="P1586">
        <v>33.286000000000001</v>
      </c>
      <c r="Q1586">
        <v>3.1397E-4</v>
      </c>
      <c r="R1586">
        <v>3.5000000000000003E-2</v>
      </c>
      <c r="S1586">
        <f t="shared" si="25"/>
        <v>12.5588</v>
      </c>
    </row>
    <row r="1587" spans="15:19" x14ac:dyDescent="0.2">
      <c r="O1587">
        <v>15.554</v>
      </c>
      <c r="P1587">
        <v>33.106999999999999</v>
      </c>
      <c r="Q1587">
        <v>3.5075999999999998E-4</v>
      </c>
      <c r="R1587">
        <v>3.5000000000000003E-2</v>
      </c>
      <c r="S1587">
        <f t="shared" si="25"/>
        <v>14.030399999999998</v>
      </c>
    </row>
    <row r="1588" spans="15:19" x14ac:dyDescent="0.2">
      <c r="O1588">
        <v>18.303999999999998</v>
      </c>
      <c r="P1588">
        <v>32.908000000000001</v>
      </c>
      <c r="Q1588">
        <v>3.8495000000000001E-4</v>
      </c>
      <c r="R1588">
        <v>3.5000000000000003E-2</v>
      </c>
      <c r="S1588">
        <f t="shared" si="25"/>
        <v>15.398</v>
      </c>
    </row>
    <row r="1589" spans="15:19" x14ac:dyDescent="0.2">
      <c r="O1589">
        <v>21.053999999999998</v>
      </c>
      <c r="P1589">
        <v>32.695999999999998</v>
      </c>
      <c r="Q1589">
        <v>4.1676000000000001E-4</v>
      </c>
      <c r="R1589">
        <v>3.5000000000000003E-2</v>
      </c>
      <c r="S1589">
        <f t="shared" si="25"/>
        <v>16.670400000000001</v>
      </c>
    </row>
    <row r="1590" spans="15:19" x14ac:dyDescent="0.2">
      <c r="O1590">
        <v>23.803999999999998</v>
      </c>
      <c r="P1590">
        <v>32.472999999999999</v>
      </c>
      <c r="Q1590">
        <v>4.4642999999999999E-4</v>
      </c>
      <c r="R1590">
        <v>3.5000000000000003E-2</v>
      </c>
      <c r="S1590">
        <f t="shared" si="25"/>
        <v>17.857199999999999</v>
      </c>
    </row>
    <row r="1591" spans="15:19" x14ac:dyDescent="0.2">
      <c r="O1591">
        <v>26.553999999999998</v>
      </c>
      <c r="P1591">
        <v>32.243000000000002</v>
      </c>
      <c r="Q1591">
        <v>4.7414000000000001E-4</v>
      </c>
      <c r="R1591">
        <v>3.5000000000000003E-2</v>
      </c>
      <c r="S1591">
        <f t="shared" si="25"/>
        <v>18.965599999999998</v>
      </c>
    </row>
    <row r="1592" spans="15:19" x14ac:dyDescent="0.2">
      <c r="O1592">
        <v>29.303999999999998</v>
      </c>
      <c r="P1592">
        <v>32.006999999999998</v>
      </c>
      <c r="Q1592">
        <v>5.0007999999999997E-4</v>
      </c>
      <c r="R1592">
        <v>3.5000000000000003E-2</v>
      </c>
      <c r="S1592">
        <f t="shared" si="25"/>
        <v>20.0032</v>
      </c>
    </row>
    <row r="1593" spans="15:19" x14ac:dyDescent="0.2">
      <c r="O1593">
        <v>32.054000000000002</v>
      </c>
      <c r="P1593">
        <v>31.765999999999998</v>
      </c>
      <c r="Q1593">
        <v>5.2441E-4</v>
      </c>
      <c r="R1593">
        <v>3.5000000000000003E-2</v>
      </c>
      <c r="S1593">
        <f t="shared" si="25"/>
        <v>20.976399999999998</v>
      </c>
    </row>
    <row r="1594" spans="15:19" x14ac:dyDescent="0.2">
      <c r="O1594">
        <v>34.804000000000002</v>
      </c>
      <c r="P1594">
        <v>31.521000000000001</v>
      </c>
      <c r="Q1594">
        <v>5.4728000000000003E-4</v>
      </c>
      <c r="R1594">
        <v>3.5000000000000003E-2</v>
      </c>
      <c r="S1594">
        <f t="shared" si="25"/>
        <v>21.891199999999998</v>
      </c>
    </row>
    <row r="1595" spans="15:19" x14ac:dyDescent="0.2">
      <c r="O1595">
        <v>37.554000000000002</v>
      </c>
      <c r="P1595">
        <v>31.274000000000001</v>
      </c>
      <c r="Q1595">
        <v>5.6881E-4</v>
      </c>
      <c r="R1595">
        <v>3.5000000000000003E-2</v>
      </c>
      <c r="S1595">
        <f t="shared" si="25"/>
        <v>22.752399999999998</v>
      </c>
    </row>
    <row r="1596" spans="15:19" x14ac:dyDescent="0.2">
      <c r="O1596">
        <v>40.304000000000002</v>
      </c>
      <c r="P1596">
        <v>31.024000000000001</v>
      </c>
      <c r="Q1596">
        <v>5.8914000000000004E-4</v>
      </c>
      <c r="R1596">
        <v>3.5000000000000003E-2</v>
      </c>
      <c r="S1596">
        <f t="shared" si="25"/>
        <v>23.565600000000003</v>
      </c>
    </row>
    <row r="1597" spans="15:19" x14ac:dyDescent="0.2">
      <c r="O1597">
        <v>43.054000000000002</v>
      </c>
      <c r="P1597">
        <v>30.773</v>
      </c>
      <c r="Q1597">
        <v>6.0837E-4</v>
      </c>
      <c r="R1597">
        <v>3.5000000000000003E-2</v>
      </c>
      <c r="S1597">
        <f t="shared" si="25"/>
        <v>24.334800000000001</v>
      </c>
    </row>
    <row r="1598" spans="15:19" x14ac:dyDescent="0.2">
      <c r="O1598">
        <v>45.804000000000002</v>
      </c>
      <c r="P1598">
        <v>30.521000000000001</v>
      </c>
      <c r="Q1598">
        <v>6.2660999999999999E-4</v>
      </c>
      <c r="R1598">
        <v>3.5000000000000003E-2</v>
      </c>
      <c r="S1598">
        <f t="shared" si="25"/>
        <v>25.064399999999999</v>
      </c>
    </row>
    <row r="1599" spans="15:19" x14ac:dyDescent="0.2">
      <c r="O1599">
        <v>48.554000000000002</v>
      </c>
      <c r="P1599">
        <v>30.268000000000001</v>
      </c>
      <c r="Q1599">
        <v>6.4393999999999996E-4</v>
      </c>
      <c r="R1599">
        <v>3.5000000000000003E-2</v>
      </c>
      <c r="S1599">
        <f t="shared" si="25"/>
        <v>25.7576</v>
      </c>
    </row>
    <row r="1600" spans="15:19" x14ac:dyDescent="0.2">
      <c r="O1600">
        <v>51.304000000000002</v>
      </c>
      <c r="P1600">
        <v>30.013999999999999</v>
      </c>
      <c r="Q1600">
        <v>6.6045000000000003E-4</v>
      </c>
      <c r="R1600">
        <v>3.5000000000000003E-2</v>
      </c>
      <c r="S1600">
        <f t="shared" si="25"/>
        <v>26.417999999999999</v>
      </c>
    </row>
    <row r="1601" spans="15:19" x14ac:dyDescent="0.2">
      <c r="O1601">
        <v>54.054000000000002</v>
      </c>
      <c r="P1601">
        <v>29.760999999999999</v>
      </c>
      <c r="Q1601">
        <v>6.7621000000000001E-4</v>
      </c>
      <c r="R1601">
        <v>3.5000000000000003E-2</v>
      </c>
      <c r="S1601">
        <f t="shared" si="25"/>
        <v>27.048400000000001</v>
      </c>
    </row>
    <row r="1602" spans="15:19" x14ac:dyDescent="0.2">
      <c r="O1602">
        <v>56.804000000000002</v>
      </c>
      <c r="P1602">
        <v>29.509</v>
      </c>
      <c r="Q1602">
        <v>6.9130000000000005E-4</v>
      </c>
      <c r="R1602">
        <v>3.5000000000000003E-2</v>
      </c>
      <c r="S1602">
        <f t="shared" si="25"/>
        <v>27.652000000000005</v>
      </c>
    </row>
    <row r="1603" spans="15:19" x14ac:dyDescent="0.2">
      <c r="O1603">
        <v>59.554000000000002</v>
      </c>
      <c r="P1603">
        <v>29.257000000000001</v>
      </c>
      <c r="Q1603">
        <v>7.0576999999999999E-4</v>
      </c>
      <c r="R1603">
        <v>3.5000000000000003E-2</v>
      </c>
      <c r="S1603">
        <f t="shared" si="25"/>
        <v>28.230800000000002</v>
      </c>
    </row>
    <row r="1604" spans="15:19" x14ac:dyDescent="0.2">
      <c r="O1604">
        <v>62.304000000000002</v>
      </c>
      <c r="P1604">
        <v>29.004999999999999</v>
      </c>
      <c r="Q1604">
        <v>7.1967999999999999E-4</v>
      </c>
      <c r="R1604">
        <v>3.5000000000000003E-2</v>
      </c>
      <c r="S1604">
        <f t="shared" si="25"/>
        <v>28.787199999999999</v>
      </c>
    </row>
    <row r="1605" spans="15:19" x14ac:dyDescent="0.2">
      <c r="O1605">
        <v>65.054000000000002</v>
      </c>
      <c r="P1605">
        <v>28.754999999999999</v>
      </c>
      <c r="Q1605">
        <v>7.3309000000000004E-4</v>
      </c>
      <c r="R1605">
        <v>3.5000000000000003E-2</v>
      </c>
      <c r="S1605">
        <f t="shared" si="25"/>
        <v>29.323600000000003</v>
      </c>
    </row>
    <row r="1606" spans="15:19" x14ac:dyDescent="0.2">
      <c r="O1606">
        <v>67.804000000000002</v>
      </c>
      <c r="P1606">
        <v>28.507000000000001</v>
      </c>
      <c r="Q1606">
        <v>7.4602999999999996E-4</v>
      </c>
      <c r="R1606">
        <v>3.5000000000000003E-2</v>
      </c>
      <c r="S1606">
        <f t="shared" si="25"/>
        <v>29.841199999999997</v>
      </c>
    </row>
    <row r="1607" spans="15:19" x14ac:dyDescent="0.2">
      <c r="O1607">
        <v>70.554000000000002</v>
      </c>
      <c r="P1607">
        <v>28.26</v>
      </c>
      <c r="Q1607">
        <v>7.5856000000000003E-4</v>
      </c>
      <c r="R1607">
        <v>3.5000000000000003E-2</v>
      </c>
      <c r="S1607">
        <f t="shared" si="25"/>
        <v>30.342400000000001</v>
      </c>
    </row>
    <row r="1608" spans="15:19" x14ac:dyDescent="0.2">
      <c r="O1608">
        <v>73.304000000000002</v>
      </c>
      <c r="P1608">
        <v>28.013999999999999</v>
      </c>
      <c r="Q1608">
        <v>7.7070000000000003E-4</v>
      </c>
      <c r="R1608">
        <v>3.5000000000000003E-2</v>
      </c>
      <c r="S1608">
        <f t="shared" si="25"/>
        <v>30.828000000000003</v>
      </c>
    </row>
    <row r="1609" spans="15:19" x14ac:dyDescent="0.2">
      <c r="O1609">
        <v>76.054000000000002</v>
      </c>
      <c r="P1609">
        <v>27.77</v>
      </c>
      <c r="Q1609">
        <v>7.8249999999999999E-4</v>
      </c>
      <c r="R1609">
        <v>3.5000000000000003E-2</v>
      </c>
      <c r="S1609">
        <f t="shared" si="25"/>
        <v>31.3</v>
      </c>
    </row>
    <row r="1610" spans="15:19" x14ac:dyDescent="0.2">
      <c r="O1610">
        <v>78.804000000000002</v>
      </c>
      <c r="P1610">
        <v>27.529</v>
      </c>
      <c r="Q1610">
        <v>7.9398999999999995E-4</v>
      </c>
      <c r="R1610">
        <v>3.5000000000000003E-2</v>
      </c>
      <c r="S1610">
        <f t="shared" si="25"/>
        <v>31.759599999999999</v>
      </c>
    </row>
    <row r="1611" spans="15:19" x14ac:dyDescent="0.2">
      <c r="O1611">
        <v>81.554000000000002</v>
      </c>
      <c r="P1611">
        <v>27.289000000000001</v>
      </c>
      <c r="Q1611">
        <v>8.0519000000000001E-4</v>
      </c>
      <c r="R1611">
        <v>3.5000000000000003E-2</v>
      </c>
      <c r="S1611">
        <f t="shared" si="25"/>
        <v>32.207599999999999</v>
      </c>
    </row>
    <row r="1612" spans="15:19" x14ac:dyDescent="0.2">
      <c r="O1612">
        <v>84.304000000000002</v>
      </c>
      <c r="P1612">
        <v>27.050999999999998</v>
      </c>
      <c r="Q1612">
        <v>8.1612999999999998E-4</v>
      </c>
      <c r="R1612">
        <v>3.5000000000000003E-2</v>
      </c>
      <c r="S1612">
        <f t="shared" si="25"/>
        <v>32.645200000000003</v>
      </c>
    </row>
    <row r="1613" spans="15:19" x14ac:dyDescent="0.2">
      <c r="O1613">
        <v>87.054000000000002</v>
      </c>
      <c r="P1613">
        <v>26.815999999999999</v>
      </c>
      <c r="Q1613">
        <v>8.2682999999999997E-4</v>
      </c>
      <c r="R1613">
        <v>3.5000000000000003E-2</v>
      </c>
      <c r="S1613">
        <f t="shared" si="25"/>
        <v>33.0732</v>
      </c>
    </row>
    <row r="1614" spans="15:19" x14ac:dyDescent="0.2">
      <c r="O1614">
        <v>89.804000000000002</v>
      </c>
      <c r="P1614">
        <v>26.582999999999998</v>
      </c>
      <c r="Q1614">
        <v>8.3732999999999995E-4</v>
      </c>
      <c r="R1614">
        <v>3.5000000000000003E-2</v>
      </c>
      <c r="S1614">
        <f t="shared" si="25"/>
        <v>33.493200000000002</v>
      </c>
    </row>
    <row r="1615" spans="15:19" x14ac:dyDescent="0.2">
      <c r="O1615">
        <v>92.554000000000002</v>
      </c>
      <c r="P1615">
        <v>26.353000000000002</v>
      </c>
      <c r="Q1615">
        <v>8.4763000000000004E-4</v>
      </c>
      <c r="R1615">
        <v>3.5000000000000003E-2</v>
      </c>
      <c r="S1615">
        <f t="shared" si="25"/>
        <v>33.905200000000001</v>
      </c>
    </row>
    <row r="1616" spans="15:19" x14ac:dyDescent="0.2">
      <c r="O1616">
        <v>95.304000000000002</v>
      </c>
      <c r="P1616">
        <v>26.125</v>
      </c>
      <c r="Q1616">
        <v>8.5775000000000001E-4</v>
      </c>
      <c r="R1616">
        <v>3.5000000000000003E-2</v>
      </c>
      <c r="S1616">
        <f t="shared" si="25"/>
        <v>34.31</v>
      </c>
    </row>
    <row r="1617" spans="15:19" x14ac:dyDescent="0.2">
      <c r="O1617">
        <v>98.054000000000002</v>
      </c>
      <c r="P1617">
        <v>25.9</v>
      </c>
      <c r="Q1617">
        <v>8.6771000000000005E-4</v>
      </c>
      <c r="R1617">
        <v>3.5000000000000003E-2</v>
      </c>
      <c r="S1617">
        <f t="shared" si="25"/>
        <v>34.708399999999997</v>
      </c>
    </row>
    <row r="1618" spans="15:19" x14ac:dyDescent="0.2">
      <c r="O1618">
        <v>101.04</v>
      </c>
      <c r="P1618">
        <v>25.658000000000001</v>
      </c>
      <c r="Q1618">
        <v>8.7836999999999995E-4</v>
      </c>
      <c r="R1618">
        <v>3.5000000000000003E-2</v>
      </c>
      <c r="S1618">
        <f t="shared" ref="S1618:S1681" si="26">Q1618*40*1000</f>
        <v>35.134799999999998</v>
      </c>
    </row>
    <row r="1619" spans="15:19" x14ac:dyDescent="0.2">
      <c r="O1619">
        <v>104.03</v>
      </c>
      <c r="P1619">
        <v>25.419</v>
      </c>
      <c r="Q1619">
        <v>8.8887000000000005E-4</v>
      </c>
      <c r="R1619">
        <v>3.5000000000000003E-2</v>
      </c>
      <c r="S1619">
        <f t="shared" si="26"/>
        <v>35.554800000000007</v>
      </c>
    </row>
    <row r="1620" spans="15:19" x14ac:dyDescent="0.2">
      <c r="O1620">
        <v>107.01</v>
      </c>
      <c r="P1620">
        <v>25.184000000000001</v>
      </c>
      <c r="Q1620">
        <v>8.9922999999999999E-4</v>
      </c>
      <c r="R1620">
        <v>3.5000000000000003E-2</v>
      </c>
      <c r="S1620">
        <f t="shared" si="26"/>
        <v>35.969200000000001</v>
      </c>
    </row>
    <row r="1621" spans="15:19" x14ac:dyDescent="0.2">
      <c r="O1621">
        <v>110</v>
      </c>
      <c r="P1621">
        <v>24.951000000000001</v>
      </c>
      <c r="Q1621">
        <v>9.0947E-4</v>
      </c>
      <c r="R1621">
        <v>3.5000000000000003E-2</v>
      </c>
      <c r="S1621">
        <f t="shared" si="26"/>
        <v>36.378800000000005</v>
      </c>
    </row>
    <row r="1622" spans="15:19" x14ac:dyDescent="0.2">
      <c r="O1622">
        <v>0</v>
      </c>
      <c r="P1622">
        <v>33.200000000000003</v>
      </c>
      <c r="Q1622">
        <v>1E-4</v>
      </c>
      <c r="R1622">
        <v>3.5999999999999997E-2</v>
      </c>
      <c r="S1622">
        <f t="shared" si="26"/>
        <v>4</v>
      </c>
    </row>
    <row r="1623" spans="15:19" x14ac:dyDescent="0.2">
      <c r="O1623">
        <v>2.5238999999999998</v>
      </c>
      <c r="P1623">
        <v>33.636000000000003</v>
      </c>
      <c r="Q1623">
        <v>1.4836999999999999E-4</v>
      </c>
      <c r="R1623">
        <v>3.5999999999999997E-2</v>
      </c>
      <c r="S1623">
        <f t="shared" si="26"/>
        <v>5.9347999999999992</v>
      </c>
    </row>
    <row r="1624" spans="15:19" x14ac:dyDescent="0.2">
      <c r="O1624">
        <v>5.0476999999999999</v>
      </c>
      <c r="P1624">
        <v>33.677999999999997</v>
      </c>
      <c r="Q1624">
        <v>1.9322999999999999E-4</v>
      </c>
      <c r="R1624">
        <v>3.5999999999999997E-2</v>
      </c>
      <c r="S1624">
        <f t="shared" si="26"/>
        <v>7.7291999999999996</v>
      </c>
    </row>
    <row r="1625" spans="15:19" x14ac:dyDescent="0.2">
      <c r="O1625">
        <v>7.5716000000000001</v>
      </c>
      <c r="P1625">
        <v>33.543999999999997</v>
      </c>
      <c r="Q1625">
        <v>2.3486000000000001E-4</v>
      </c>
      <c r="R1625">
        <v>3.5999999999999997E-2</v>
      </c>
      <c r="S1625">
        <f t="shared" si="26"/>
        <v>9.394400000000001</v>
      </c>
    </row>
    <row r="1626" spans="15:19" x14ac:dyDescent="0.2">
      <c r="O1626">
        <v>10.095000000000001</v>
      </c>
      <c r="P1626">
        <v>33.390999999999998</v>
      </c>
      <c r="Q1626">
        <v>2.7355000000000001E-4</v>
      </c>
      <c r="R1626">
        <v>3.5999999999999997E-2</v>
      </c>
      <c r="S1626">
        <f t="shared" si="26"/>
        <v>10.942</v>
      </c>
    </row>
    <row r="1627" spans="15:19" x14ac:dyDescent="0.2">
      <c r="O1627">
        <v>12.845000000000001</v>
      </c>
      <c r="P1627">
        <v>33.234999999999999</v>
      </c>
      <c r="Q1627">
        <v>3.1267000000000003E-4</v>
      </c>
      <c r="R1627">
        <v>3.5999999999999997E-2</v>
      </c>
      <c r="S1627">
        <f t="shared" si="26"/>
        <v>12.506800000000002</v>
      </c>
    </row>
    <row r="1628" spans="15:19" x14ac:dyDescent="0.2">
      <c r="O1628">
        <v>15.595000000000001</v>
      </c>
      <c r="P1628">
        <v>33.048000000000002</v>
      </c>
      <c r="Q1628">
        <v>3.4890000000000002E-4</v>
      </c>
      <c r="R1628">
        <v>3.5999999999999997E-2</v>
      </c>
      <c r="S1628">
        <f t="shared" si="26"/>
        <v>13.956000000000001</v>
      </c>
    </row>
    <row r="1629" spans="15:19" x14ac:dyDescent="0.2">
      <c r="O1629">
        <v>18.344999999999999</v>
      </c>
      <c r="P1629">
        <v>32.841000000000001</v>
      </c>
      <c r="Q1629">
        <v>3.8248999999999998E-4</v>
      </c>
      <c r="R1629">
        <v>3.5999999999999997E-2</v>
      </c>
      <c r="S1629">
        <f t="shared" si="26"/>
        <v>15.2996</v>
      </c>
    </row>
    <row r="1630" spans="15:19" x14ac:dyDescent="0.2">
      <c r="O1630">
        <v>21.094999999999999</v>
      </c>
      <c r="P1630">
        <v>32.621000000000002</v>
      </c>
      <c r="Q1630">
        <v>4.1371000000000002E-4</v>
      </c>
      <c r="R1630">
        <v>3.5999999999999997E-2</v>
      </c>
      <c r="S1630">
        <f t="shared" si="26"/>
        <v>16.548400000000001</v>
      </c>
    </row>
    <row r="1631" spans="15:19" x14ac:dyDescent="0.2">
      <c r="O1631">
        <v>23.844999999999999</v>
      </c>
      <c r="P1631">
        <v>32.39</v>
      </c>
      <c r="Q1631">
        <v>4.4277999999999999E-4</v>
      </c>
      <c r="R1631">
        <v>3.5999999999999997E-2</v>
      </c>
      <c r="S1631">
        <f t="shared" si="26"/>
        <v>17.711200000000002</v>
      </c>
    </row>
    <row r="1632" spans="15:19" x14ac:dyDescent="0.2">
      <c r="O1632">
        <v>26.594999999999999</v>
      </c>
      <c r="P1632">
        <v>32.152000000000001</v>
      </c>
      <c r="Q1632">
        <v>4.6989999999999998E-4</v>
      </c>
      <c r="R1632">
        <v>3.5999999999999997E-2</v>
      </c>
      <c r="S1632">
        <f t="shared" si="26"/>
        <v>18.795999999999999</v>
      </c>
    </row>
    <row r="1633" spans="15:19" x14ac:dyDescent="0.2">
      <c r="O1633">
        <v>29.344999999999999</v>
      </c>
      <c r="P1633">
        <v>31.908000000000001</v>
      </c>
      <c r="Q1633">
        <v>4.9525000000000003E-4</v>
      </c>
      <c r="R1633">
        <v>3.5999999999999997E-2</v>
      </c>
      <c r="S1633">
        <f t="shared" si="26"/>
        <v>19.810000000000002</v>
      </c>
    </row>
    <row r="1634" spans="15:19" x14ac:dyDescent="0.2">
      <c r="O1634">
        <v>32.094999999999999</v>
      </c>
      <c r="P1634">
        <v>31.658999999999999</v>
      </c>
      <c r="Q1634">
        <v>5.1900000000000004E-4</v>
      </c>
      <c r="R1634">
        <v>3.5999999999999997E-2</v>
      </c>
      <c r="S1634">
        <f t="shared" si="26"/>
        <v>20.76</v>
      </c>
    </row>
    <row r="1635" spans="15:19" x14ac:dyDescent="0.2">
      <c r="O1635">
        <v>34.844999999999999</v>
      </c>
      <c r="P1635">
        <v>31.405999999999999</v>
      </c>
      <c r="Q1635">
        <v>5.4129999999999998E-4</v>
      </c>
      <c r="R1635">
        <v>3.5999999999999997E-2</v>
      </c>
      <c r="S1635">
        <f t="shared" si="26"/>
        <v>21.651999999999997</v>
      </c>
    </row>
    <row r="1636" spans="15:19" x14ac:dyDescent="0.2">
      <c r="O1636">
        <v>37.594999999999999</v>
      </c>
      <c r="P1636">
        <v>31.151</v>
      </c>
      <c r="Q1636">
        <v>5.6229000000000001E-4</v>
      </c>
      <c r="R1636">
        <v>3.5999999999999997E-2</v>
      </c>
      <c r="S1636">
        <f t="shared" si="26"/>
        <v>22.491600000000002</v>
      </c>
    </row>
    <row r="1637" spans="15:19" x14ac:dyDescent="0.2">
      <c r="O1637">
        <v>40.344999999999999</v>
      </c>
      <c r="P1637">
        <v>30.893999999999998</v>
      </c>
      <c r="Q1637">
        <v>5.821E-4</v>
      </c>
      <c r="R1637">
        <v>3.5999999999999997E-2</v>
      </c>
      <c r="S1637">
        <f t="shared" si="26"/>
        <v>23.283999999999999</v>
      </c>
    </row>
    <row r="1638" spans="15:19" x14ac:dyDescent="0.2">
      <c r="O1638">
        <v>43.094999999999999</v>
      </c>
      <c r="P1638">
        <v>30.635000000000002</v>
      </c>
      <c r="Q1638">
        <v>6.0081999999999996E-4</v>
      </c>
      <c r="R1638">
        <v>3.5999999999999997E-2</v>
      </c>
      <c r="S1638">
        <f t="shared" si="26"/>
        <v>24.032800000000002</v>
      </c>
    </row>
    <row r="1639" spans="15:19" x14ac:dyDescent="0.2">
      <c r="O1639">
        <v>45.844999999999999</v>
      </c>
      <c r="P1639">
        <v>30.376000000000001</v>
      </c>
      <c r="Q1639">
        <v>6.1857000000000004E-4</v>
      </c>
      <c r="R1639">
        <v>3.5999999999999997E-2</v>
      </c>
      <c r="S1639">
        <f t="shared" si="26"/>
        <v>24.742800000000003</v>
      </c>
    </row>
    <row r="1640" spans="15:19" x14ac:dyDescent="0.2">
      <c r="O1640">
        <v>48.594999999999999</v>
      </c>
      <c r="P1640">
        <v>30.116</v>
      </c>
      <c r="Q1640">
        <v>6.3544000000000003E-4</v>
      </c>
      <c r="R1640">
        <v>3.5999999999999997E-2</v>
      </c>
      <c r="S1640">
        <f t="shared" si="26"/>
        <v>25.417600000000004</v>
      </c>
    </row>
    <row r="1641" spans="15:19" x14ac:dyDescent="0.2">
      <c r="O1641">
        <v>51.344999999999999</v>
      </c>
      <c r="P1641">
        <v>29.856000000000002</v>
      </c>
      <c r="Q1641">
        <v>6.5149999999999995E-4</v>
      </c>
      <c r="R1641">
        <v>3.5999999999999997E-2</v>
      </c>
      <c r="S1641">
        <f t="shared" si="26"/>
        <v>26.06</v>
      </c>
    </row>
    <row r="1642" spans="15:19" x14ac:dyDescent="0.2">
      <c r="O1642">
        <v>54.094999999999999</v>
      </c>
      <c r="P1642">
        <v>29.596</v>
      </c>
      <c r="Q1642">
        <v>6.6684999999999997E-4</v>
      </c>
      <c r="R1642">
        <v>3.5999999999999997E-2</v>
      </c>
      <c r="S1642">
        <f t="shared" si="26"/>
        <v>26.673999999999999</v>
      </c>
    </row>
    <row r="1643" spans="15:19" x14ac:dyDescent="0.2">
      <c r="O1643">
        <v>56.844999999999999</v>
      </c>
      <c r="P1643">
        <v>29.337</v>
      </c>
      <c r="Q1643">
        <v>6.8152999999999996E-4</v>
      </c>
      <c r="R1643">
        <v>3.5999999999999997E-2</v>
      </c>
      <c r="S1643">
        <f t="shared" si="26"/>
        <v>27.261199999999999</v>
      </c>
    </row>
    <row r="1644" spans="15:19" x14ac:dyDescent="0.2">
      <c r="O1644">
        <v>59.594999999999999</v>
      </c>
      <c r="P1644">
        <v>29.077999999999999</v>
      </c>
      <c r="Q1644">
        <v>6.9563000000000003E-4</v>
      </c>
      <c r="R1644">
        <v>3.5999999999999997E-2</v>
      </c>
      <c r="S1644">
        <f t="shared" si="26"/>
        <v>27.825200000000002</v>
      </c>
    </row>
    <row r="1645" spans="15:19" x14ac:dyDescent="0.2">
      <c r="O1645">
        <v>62.344999999999999</v>
      </c>
      <c r="P1645">
        <v>28.821000000000002</v>
      </c>
      <c r="Q1645">
        <v>7.0918000000000001E-4</v>
      </c>
      <c r="R1645">
        <v>3.5999999999999997E-2</v>
      </c>
      <c r="S1645">
        <f t="shared" si="26"/>
        <v>28.3672</v>
      </c>
    </row>
    <row r="1646" spans="15:19" x14ac:dyDescent="0.2">
      <c r="O1646">
        <v>65.094999999999999</v>
      </c>
      <c r="P1646">
        <v>28.565000000000001</v>
      </c>
      <c r="Q1646">
        <v>7.2223999999999997E-4</v>
      </c>
      <c r="R1646">
        <v>3.5999999999999997E-2</v>
      </c>
      <c r="S1646">
        <f t="shared" si="26"/>
        <v>28.889599999999998</v>
      </c>
    </row>
    <row r="1647" spans="15:19" x14ac:dyDescent="0.2">
      <c r="O1647">
        <v>67.844999999999999</v>
      </c>
      <c r="P1647">
        <v>28.31</v>
      </c>
      <c r="Q1647">
        <v>7.3486999999999999E-4</v>
      </c>
      <c r="R1647">
        <v>3.5999999999999997E-2</v>
      </c>
      <c r="S1647">
        <f t="shared" si="26"/>
        <v>29.3948</v>
      </c>
    </row>
    <row r="1648" spans="15:19" x14ac:dyDescent="0.2">
      <c r="O1648">
        <v>70.594999999999999</v>
      </c>
      <c r="P1648">
        <v>28.056999999999999</v>
      </c>
      <c r="Q1648">
        <v>7.4708999999999995E-4</v>
      </c>
      <c r="R1648">
        <v>3.5999999999999997E-2</v>
      </c>
      <c r="S1648">
        <f t="shared" si="26"/>
        <v>29.883599999999998</v>
      </c>
    </row>
    <row r="1649" spans="15:19" x14ac:dyDescent="0.2">
      <c r="O1649">
        <v>73.344999999999999</v>
      </c>
      <c r="P1649">
        <v>27.806999999999999</v>
      </c>
      <c r="Q1649">
        <v>7.5894999999999999E-4</v>
      </c>
      <c r="R1649">
        <v>3.5999999999999997E-2</v>
      </c>
      <c r="S1649">
        <f t="shared" si="26"/>
        <v>30.358000000000001</v>
      </c>
    </row>
    <row r="1650" spans="15:19" x14ac:dyDescent="0.2">
      <c r="O1650">
        <v>76.094999999999999</v>
      </c>
      <c r="P1650">
        <v>27.558</v>
      </c>
      <c r="Q1650">
        <v>7.7048999999999998E-4</v>
      </c>
      <c r="R1650">
        <v>3.5999999999999997E-2</v>
      </c>
      <c r="S1650">
        <f t="shared" si="26"/>
        <v>30.819599999999998</v>
      </c>
    </row>
    <row r="1651" spans="15:19" x14ac:dyDescent="0.2">
      <c r="O1651">
        <v>78.844999999999999</v>
      </c>
      <c r="P1651">
        <v>27.311</v>
      </c>
      <c r="Q1651">
        <v>7.8171999999999996E-4</v>
      </c>
      <c r="R1651">
        <v>3.5999999999999997E-2</v>
      </c>
      <c r="S1651">
        <f t="shared" si="26"/>
        <v>31.268799999999999</v>
      </c>
    </row>
    <row r="1652" spans="15:19" x14ac:dyDescent="0.2">
      <c r="O1652">
        <v>81.594999999999999</v>
      </c>
      <c r="P1652">
        <v>27.067</v>
      </c>
      <c r="Q1652">
        <v>7.9268999999999997E-4</v>
      </c>
      <c r="R1652">
        <v>3.5999999999999997E-2</v>
      </c>
      <c r="S1652">
        <f t="shared" si="26"/>
        <v>31.707600000000003</v>
      </c>
    </row>
    <row r="1653" spans="15:19" x14ac:dyDescent="0.2">
      <c r="O1653">
        <v>84.344999999999999</v>
      </c>
      <c r="P1653">
        <v>26.824999999999999</v>
      </c>
      <c r="Q1653">
        <v>8.0340999999999995E-4</v>
      </c>
      <c r="R1653">
        <v>3.5999999999999997E-2</v>
      </c>
      <c r="S1653">
        <f t="shared" si="26"/>
        <v>32.136399999999995</v>
      </c>
    </row>
    <row r="1654" spans="15:19" x14ac:dyDescent="0.2">
      <c r="O1654">
        <v>87.094999999999999</v>
      </c>
      <c r="P1654">
        <v>26.585000000000001</v>
      </c>
      <c r="Q1654">
        <v>8.1391999999999999E-4</v>
      </c>
      <c r="R1654">
        <v>3.5999999999999997E-2</v>
      </c>
      <c r="S1654">
        <f t="shared" si="26"/>
        <v>32.556799999999996</v>
      </c>
    </row>
    <row r="1655" spans="15:19" x14ac:dyDescent="0.2">
      <c r="O1655">
        <v>89.844999999999999</v>
      </c>
      <c r="P1655">
        <v>26.347999999999999</v>
      </c>
      <c r="Q1655">
        <v>8.2421999999999997E-4</v>
      </c>
      <c r="R1655">
        <v>3.5999999999999997E-2</v>
      </c>
      <c r="S1655">
        <f t="shared" si="26"/>
        <v>32.968800000000002</v>
      </c>
    </row>
    <row r="1656" spans="15:19" x14ac:dyDescent="0.2">
      <c r="O1656">
        <v>92.594999999999999</v>
      </c>
      <c r="P1656">
        <v>26.114000000000001</v>
      </c>
      <c r="Q1656">
        <v>8.3434000000000004E-4</v>
      </c>
      <c r="R1656">
        <v>3.5999999999999997E-2</v>
      </c>
      <c r="S1656">
        <f t="shared" si="26"/>
        <v>33.373600000000003</v>
      </c>
    </row>
    <row r="1657" spans="15:19" x14ac:dyDescent="0.2">
      <c r="O1657">
        <v>95.344999999999999</v>
      </c>
      <c r="P1657">
        <v>25.882000000000001</v>
      </c>
      <c r="Q1657">
        <v>8.4429999999999998E-4</v>
      </c>
      <c r="R1657">
        <v>3.5999999999999997E-2</v>
      </c>
      <c r="S1657">
        <f t="shared" si="26"/>
        <v>33.771999999999998</v>
      </c>
    </row>
    <row r="1658" spans="15:19" x14ac:dyDescent="0.2">
      <c r="O1658">
        <v>98.094999999999999</v>
      </c>
      <c r="P1658">
        <v>25.654</v>
      </c>
      <c r="Q1658">
        <v>8.5411000000000005E-4</v>
      </c>
      <c r="R1658">
        <v>3.5999999999999997E-2</v>
      </c>
      <c r="S1658">
        <f t="shared" si="26"/>
        <v>34.164400000000008</v>
      </c>
    </row>
    <row r="1659" spans="15:19" x14ac:dyDescent="0.2">
      <c r="O1659">
        <v>101.07</v>
      </c>
      <c r="P1659">
        <v>25.408999999999999</v>
      </c>
      <c r="Q1659">
        <v>8.6457000000000005E-4</v>
      </c>
      <c r="R1659">
        <v>3.5999999999999997E-2</v>
      </c>
      <c r="S1659">
        <f t="shared" si="26"/>
        <v>34.582800000000006</v>
      </c>
    </row>
    <row r="1660" spans="15:19" x14ac:dyDescent="0.2">
      <c r="O1660">
        <v>104.05</v>
      </c>
      <c r="P1660">
        <v>25.167999999999999</v>
      </c>
      <c r="Q1660">
        <v>8.7489000000000002E-4</v>
      </c>
      <c r="R1660">
        <v>3.5999999999999997E-2</v>
      </c>
      <c r="S1660">
        <f t="shared" si="26"/>
        <v>34.995600000000003</v>
      </c>
    </row>
    <row r="1661" spans="15:19" x14ac:dyDescent="0.2">
      <c r="O1661">
        <v>107.02</v>
      </c>
      <c r="P1661">
        <v>24.93</v>
      </c>
      <c r="Q1661">
        <v>8.8509000000000005E-4</v>
      </c>
      <c r="R1661">
        <v>3.5999999999999997E-2</v>
      </c>
      <c r="S1661">
        <f t="shared" si="26"/>
        <v>35.403599999999997</v>
      </c>
    </row>
    <row r="1662" spans="15:19" x14ac:dyDescent="0.2">
      <c r="O1662">
        <v>110</v>
      </c>
      <c r="P1662">
        <v>24.695</v>
      </c>
      <c r="Q1662">
        <v>8.9517000000000004E-4</v>
      </c>
      <c r="R1662">
        <v>3.5999999999999997E-2</v>
      </c>
      <c r="S1662">
        <f t="shared" si="26"/>
        <v>35.806800000000003</v>
      </c>
    </row>
    <row r="1663" spans="15:19" x14ac:dyDescent="0.2">
      <c r="O1663">
        <v>0</v>
      </c>
      <c r="P1663">
        <v>33.200000000000003</v>
      </c>
      <c r="Q1663">
        <v>1E-4</v>
      </c>
      <c r="R1663">
        <v>3.6999999999999998E-2</v>
      </c>
      <c r="S1663">
        <f t="shared" si="26"/>
        <v>4</v>
      </c>
    </row>
    <row r="1664" spans="15:19" x14ac:dyDescent="0.2">
      <c r="O1664">
        <v>2.5341999999999998</v>
      </c>
      <c r="P1664">
        <v>33.625999999999998</v>
      </c>
      <c r="Q1664">
        <v>1.4831999999999999E-4</v>
      </c>
      <c r="R1664">
        <v>3.6999999999999998E-2</v>
      </c>
      <c r="S1664">
        <f t="shared" si="26"/>
        <v>5.9327999999999994</v>
      </c>
    </row>
    <row r="1665" spans="15:19" x14ac:dyDescent="0.2">
      <c r="O1665">
        <v>5.0683999999999996</v>
      </c>
      <c r="P1665">
        <v>33.656999999999996</v>
      </c>
      <c r="Q1665">
        <v>1.9301E-4</v>
      </c>
      <c r="R1665">
        <v>3.6999999999999998E-2</v>
      </c>
      <c r="S1665">
        <f t="shared" si="26"/>
        <v>7.7203999999999997</v>
      </c>
    </row>
    <row r="1666" spans="15:19" x14ac:dyDescent="0.2">
      <c r="O1666">
        <v>7.6025999999999998</v>
      </c>
      <c r="P1666">
        <v>33.512</v>
      </c>
      <c r="Q1666">
        <v>2.3441E-4</v>
      </c>
      <c r="R1666">
        <v>3.6999999999999998E-2</v>
      </c>
      <c r="S1666">
        <f t="shared" si="26"/>
        <v>9.3764000000000003</v>
      </c>
    </row>
    <row r="1667" spans="15:19" x14ac:dyDescent="0.2">
      <c r="O1667">
        <v>10.137</v>
      </c>
      <c r="P1667">
        <v>33.347999999999999</v>
      </c>
      <c r="Q1667">
        <v>2.7281000000000001E-4</v>
      </c>
      <c r="R1667">
        <v>3.6999999999999998E-2</v>
      </c>
      <c r="S1667">
        <f t="shared" si="26"/>
        <v>10.912400000000002</v>
      </c>
    </row>
    <row r="1668" spans="15:19" x14ac:dyDescent="0.2">
      <c r="O1668">
        <v>12.887</v>
      </c>
      <c r="P1668">
        <v>33.183999999999997</v>
      </c>
      <c r="Q1668">
        <v>3.1138999999999998E-4</v>
      </c>
      <c r="R1668">
        <v>3.6999999999999998E-2</v>
      </c>
      <c r="S1668">
        <f t="shared" si="26"/>
        <v>12.455599999999999</v>
      </c>
    </row>
    <row r="1669" spans="15:19" x14ac:dyDescent="0.2">
      <c r="O1669">
        <v>15.637</v>
      </c>
      <c r="P1669">
        <v>32.988999999999997</v>
      </c>
      <c r="Q1669">
        <v>3.4705000000000001E-4</v>
      </c>
      <c r="R1669">
        <v>3.6999999999999998E-2</v>
      </c>
      <c r="S1669">
        <f t="shared" si="26"/>
        <v>13.882</v>
      </c>
    </row>
    <row r="1670" spans="15:19" x14ac:dyDescent="0.2">
      <c r="O1670">
        <v>18.387</v>
      </c>
      <c r="P1670">
        <v>32.774000000000001</v>
      </c>
      <c r="Q1670">
        <v>3.8006999999999998E-4</v>
      </c>
      <c r="R1670">
        <v>3.6999999999999998E-2</v>
      </c>
      <c r="S1670">
        <f t="shared" si="26"/>
        <v>15.202799999999998</v>
      </c>
    </row>
    <row r="1671" spans="15:19" x14ac:dyDescent="0.2">
      <c r="O1671">
        <v>21.137</v>
      </c>
      <c r="P1671">
        <v>32.545000000000002</v>
      </c>
      <c r="Q1671">
        <v>4.1070000000000001E-4</v>
      </c>
      <c r="R1671">
        <v>3.6999999999999998E-2</v>
      </c>
      <c r="S1671">
        <f t="shared" si="26"/>
        <v>16.428000000000001</v>
      </c>
    </row>
    <row r="1672" spans="15:19" x14ac:dyDescent="0.2">
      <c r="O1672">
        <v>23.887</v>
      </c>
      <c r="P1672">
        <v>32.307000000000002</v>
      </c>
      <c r="Q1672">
        <v>4.3918000000000001E-4</v>
      </c>
      <c r="R1672">
        <v>3.6999999999999998E-2</v>
      </c>
      <c r="S1672">
        <f t="shared" si="26"/>
        <v>17.567200000000003</v>
      </c>
    </row>
    <row r="1673" spans="15:19" x14ac:dyDescent="0.2">
      <c r="O1673">
        <v>26.637</v>
      </c>
      <c r="P1673">
        <v>32.06</v>
      </c>
      <c r="Q1673">
        <v>4.6571999999999998E-4</v>
      </c>
      <c r="R1673">
        <v>3.6999999999999998E-2</v>
      </c>
      <c r="S1673">
        <f t="shared" si="26"/>
        <v>18.628800000000002</v>
      </c>
    </row>
    <row r="1674" spans="15:19" x14ac:dyDescent="0.2">
      <c r="O1674">
        <v>29.387</v>
      </c>
      <c r="P1674">
        <v>31.808</v>
      </c>
      <c r="Q1674">
        <v>4.9050000000000005E-4</v>
      </c>
      <c r="R1674">
        <v>3.6999999999999998E-2</v>
      </c>
      <c r="S1674">
        <f t="shared" si="26"/>
        <v>19.62</v>
      </c>
    </row>
    <row r="1675" spans="15:19" x14ac:dyDescent="0.2">
      <c r="O1675">
        <v>32.137</v>
      </c>
      <c r="P1675">
        <v>31.550999999999998</v>
      </c>
      <c r="Q1675">
        <v>5.1369999999999996E-4</v>
      </c>
      <c r="R1675">
        <v>3.6999999999999998E-2</v>
      </c>
      <c r="S1675">
        <f t="shared" si="26"/>
        <v>20.547999999999998</v>
      </c>
    </row>
    <row r="1676" spans="15:19" x14ac:dyDescent="0.2">
      <c r="O1676">
        <v>34.887</v>
      </c>
      <c r="P1676">
        <v>31.291</v>
      </c>
      <c r="Q1676">
        <v>5.3545999999999997E-4</v>
      </c>
      <c r="R1676">
        <v>3.6999999999999998E-2</v>
      </c>
      <c r="S1676">
        <f t="shared" si="26"/>
        <v>21.418399999999998</v>
      </c>
    </row>
    <row r="1677" spans="15:19" x14ac:dyDescent="0.2">
      <c r="O1677">
        <v>37.637</v>
      </c>
      <c r="P1677">
        <v>31.029</v>
      </c>
      <c r="Q1677">
        <v>5.5592E-4</v>
      </c>
      <c r="R1677">
        <v>3.6999999999999998E-2</v>
      </c>
      <c r="S1677">
        <f t="shared" si="26"/>
        <v>22.236800000000002</v>
      </c>
    </row>
    <row r="1678" spans="15:19" x14ac:dyDescent="0.2">
      <c r="O1678">
        <v>40.387</v>
      </c>
      <c r="P1678">
        <v>30.763999999999999</v>
      </c>
      <c r="Q1678">
        <v>5.7521999999999998E-4</v>
      </c>
      <c r="R1678">
        <v>3.6999999999999998E-2</v>
      </c>
      <c r="S1678">
        <f t="shared" si="26"/>
        <v>23.008800000000001</v>
      </c>
    </row>
    <row r="1679" spans="15:19" x14ac:dyDescent="0.2">
      <c r="O1679">
        <v>43.137</v>
      </c>
      <c r="P1679">
        <v>30.498000000000001</v>
      </c>
      <c r="Q1679">
        <v>5.9345999999999997E-4</v>
      </c>
      <c r="R1679">
        <v>3.6999999999999998E-2</v>
      </c>
      <c r="S1679">
        <f t="shared" si="26"/>
        <v>23.738399999999999</v>
      </c>
    </row>
    <row r="1680" spans="15:19" x14ac:dyDescent="0.2">
      <c r="O1680">
        <v>45.887</v>
      </c>
      <c r="P1680">
        <v>30.231000000000002</v>
      </c>
      <c r="Q1680">
        <v>6.1074999999999996E-4</v>
      </c>
      <c r="R1680">
        <v>3.6999999999999998E-2</v>
      </c>
      <c r="S1680">
        <f t="shared" si="26"/>
        <v>24.43</v>
      </c>
    </row>
    <row r="1681" spans="15:19" x14ac:dyDescent="0.2">
      <c r="O1681">
        <v>48.637</v>
      </c>
      <c r="P1681">
        <v>29.963999999999999</v>
      </c>
      <c r="Q1681">
        <v>6.2717999999999997E-4</v>
      </c>
      <c r="R1681">
        <v>3.6999999999999998E-2</v>
      </c>
      <c r="S1681">
        <f t="shared" si="26"/>
        <v>25.087199999999996</v>
      </c>
    </row>
    <row r="1682" spans="15:19" x14ac:dyDescent="0.2">
      <c r="O1682">
        <v>51.387</v>
      </c>
      <c r="P1682">
        <v>29.696999999999999</v>
      </c>
      <c r="Q1682">
        <v>6.4282E-4</v>
      </c>
      <c r="R1682">
        <v>3.6999999999999998E-2</v>
      </c>
      <c r="S1682">
        <f t="shared" ref="S1682:S1745" si="27">Q1682*40*1000</f>
        <v>25.712800000000001</v>
      </c>
    </row>
    <row r="1683" spans="15:19" x14ac:dyDescent="0.2">
      <c r="O1683">
        <v>54.137</v>
      </c>
      <c r="P1683">
        <v>29.43</v>
      </c>
      <c r="Q1683">
        <v>6.5777000000000001E-4</v>
      </c>
      <c r="R1683">
        <v>3.6999999999999998E-2</v>
      </c>
      <c r="S1683">
        <f t="shared" si="27"/>
        <v>26.310800000000004</v>
      </c>
    </row>
    <row r="1684" spans="15:19" x14ac:dyDescent="0.2">
      <c r="O1684">
        <v>56.887</v>
      </c>
      <c r="P1684">
        <v>29.164999999999999</v>
      </c>
      <c r="Q1684">
        <v>6.7208000000000003E-4</v>
      </c>
      <c r="R1684">
        <v>3.6999999999999998E-2</v>
      </c>
      <c r="S1684">
        <f t="shared" si="27"/>
        <v>26.883200000000002</v>
      </c>
    </row>
    <row r="1685" spans="15:19" x14ac:dyDescent="0.2">
      <c r="O1685">
        <v>59.637</v>
      </c>
      <c r="P1685">
        <v>28.9</v>
      </c>
      <c r="Q1685">
        <v>6.8581000000000002E-4</v>
      </c>
      <c r="R1685">
        <v>3.6999999999999998E-2</v>
      </c>
      <c r="S1685">
        <f t="shared" si="27"/>
        <v>27.432400000000001</v>
      </c>
    </row>
    <row r="1686" spans="15:19" x14ac:dyDescent="0.2">
      <c r="O1686">
        <v>62.387</v>
      </c>
      <c r="P1686">
        <v>28.637</v>
      </c>
      <c r="Q1686">
        <v>6.9903000000000001E-4</v>
      </c>
      <c r="R1686">
        <v>3.6999999999999998E-2</v>
      </c>
      <c r="S1686">
        <f t="shared" si="27"/>
        <v>27.961199999999998</v>
      </c>
    </row>
    <row r="1687" spans="15:19" x14ac:dyDescent="0.2">
      <c r="O1687">
        <v>65.137</v>
      </c>
      <c r="P1687">
        <v>28.375</v>
      </c>
      <c r="Q1687">
        <v>7.1177999999999996E-4</v>
      </c>
      <c r="R1687">
        <v>3.6999999999999998E-2</v>
      </c>
      <c r="S1687">
        <f t="shared" si="27"/>
        <v>28.4712</v>
      </c>
    </row>
    <row r="1688" spans="15:19" x14ac:dyDescent="0.2">
      <c r="O1688">
        <v>67.887</v>
      </c>
      <c r="P1688">
        <v>28.114999999999998</v>
      </c>
      <c r="Q1688">
        <v>7.2409999999999998E-4</v>
      </c>
      <c r="R1688">
        <v>3.6999999999999998E-2</v>
      </c>
      <c r="S1688">
        <f t="shared" si="27"/>
        <v>28.963999999999999</v>
      </c>
    </row>
    <row r="1689" spans="15:19" x14ac:dyDescent="0.2">
      <c r="O1689">
        <v>70.637</v>
      </c>
      <c r="P1689">
        <v>27.856000000000002</v>
      </c>
      <c r="Q1689">
        <v>7.3605000000000003E-4</v>
      </c>
      <c r="R1689">
        <v>3.6999999999999998E-2</v>
      </c>
      <c r="S1689">
        <f t="shared" si="27"/>
        <v>29.442000000000004</v>
      </c>
    </row>
    <row r="1690" spans="15:19" x14ac:dyDescent="0.2">
      <c r="O1690">
        <v>73.387</v>
      </c>
      <c r="P1690">
        <v>27.6</v>
      </c>
      <c r="Q1690">
        <v>7.4764999999999999E-4</v>
      </c>
      <c r="R1690">
        <v>3.6999999999999998E-2</v>
      </c>
      <c r="S1690">
        <f t="shared" si="27"/>
        <v>29.905999999999999</v>
      </c>
    </row>
    <row r="1691" spans="15:19" x14ac:dyDescent="0.2">
      <c r="O1691">
        <v>76.137</v>
      </c>
      <c r="P1691">
        <v>27.347000000000001</v>
      </c>
      <c r="Q1691">
        <v>7.5894000000000005E-4</v>
      </c>
      <c r="R1691">
        <v>3.6999999999999998E-2</v>
      </c>
      <c r="S1691">
        <f t="shared" si="27"/>
        <v>30.357600000000001</v>
      </c>
    </row>
    <row r="1692" spans="15:19" x14ac:dyDescent="0.2">
      <c r="O1692">
        <v>78.887</v>
      </c>
      <c r="P1692">
        <v>27.094999999999999</v>
      </c>
      <c r="Q1692">
        <v>7.6993999999999999E-4</v>
      </c>
      <c r="R1692">
        <v>3.6999999999999998E-2</v>
      </c>
      <c r="S1692">
        <f t="shared" si="27"/>
        <v>30.797600000000003</v>
      </c>
    </row>
    <row r="1693" spans="15:19" x14ac:dyDescent="0.2">
      <c r="O1693">
        <v>81.637</v>
      </c>
      <c r="P1693">
        <v>26.846</v>
      </c>
      <c r="Q1693">
        <v>7.8069999999999995E-4</v>
      </c>
      <c r="R1693">
        <v>3.6999999999999998E-2</v>
      </c>
      <c r="S1693">
        <f t="shared" si="27"/>
        <v>31.227999999999998</v>
      </c>
    </row>
    <row r="1694" spans="15:19" x14ac:dyDescent="0.2">
      <c r="O1694">
        <v>84.387</v>
      </c>
      <c r="P1694">
        <v>26.6</v>
      </c>
      <c r="Q1694">
        <v>7.9122000000000003E-4</v>
      </c>
      <c r="R1694">
        <v>3.6999999999999998E-2</v>
      </c>
      <c r="S1694">
        <f t="shared" si="27"/>
        <v>31.648800000000005</v>
      </c>
    </row>
    <row r="1695" spans="15:19" x14ac:dyDescent="0.2">
      <c r="O1695">
        <v>87.137</v>
      </c>
      <c r="P1695">
        <v>26.356000000000002</v>
      </c>
      <c r="Q1695">
        <v>8.0154E-4</v>
      </c>
      <c r="R1695">
        <v>3.6999999999999998E-2</v>
      </c>
      <c r="S1695">
        <f t="shared" si="27"/>
        <v>32.061600000000006</v>
      </c>
    </row>
    <row r="1696" spans="15:19" x14ac:dyDescent="0.2">
      <c r="O1696">
        <v>89.887</v>
      </c>
      <c r="P1696">
        <v>26.116</v>
      </c>
      <c r="Q1696">
        <v>8.1165999999999996E-4</v>
      </c>
      <c r="R1696">
        <v>3.6999999999999998E-2</v>
      </c>
      <c r="S1696">
        <f t="shared" si="27"/>
        <v>32.4664</v>
      </c>
    </row>
    <row r="1697" spans="15:19" x14ac:dyDescent="0.2">
      <c r="O1697">
        <v>92.637</v>
      </c>
      <c r="P1697">
        <v>25.878</v>
      </c>
      <c r="Q1697">
        <v>8.2162000000000001E-4</v>
      </c>
      <c r="R1697">
        <v>3.6999999999999998E-2</v>
      </c>
      <c r="S1697">
        <f t="shared" si="27"/>
        <v>32.864800000000002</v>
      </c>
    </row>
    <row r="1698" spans="15:19" x14ac:dyDescent="0.2">
      <c r="O1698">
        <v>95.387</v>
      </c>
      <c r="P1698">
        <v>25.643000000000001</v>
      </c>
      <c r="Q1698">
        <v>8.3142999999999997E-4</v>
      </c>
      <c r="R1698">
        <v>3.6999999999999998E-2</v>
      </c>
      <c r="S1698">
        <f t="shared" si="27"/>
        <v>33.257199999999997</v>
      </c>
    </row>
    <row r="1699" spans="15:19" x14ac:dyDescent="0.2">
      <c r="O1699">
        <v>98.137</v>
      </c>
      <c r="P1699">
        <v>25.411000000000001</v>
      </c>
      <c r="Q1699">
        <v>8.4110000000000001E-4</v>
      </c>
      <c r="R1699">
        <v>3.6999999999999998E-2</v>
      </c>
      <c r="S1699">
        <f t="shared" si="27"/>
        <v>33.643999999999998</v>
      </c>
    </row>
    <row r="1700" spans="15:19" x14ac:dyDescent="0.2">
      <c r="O1700">
        <v>101.1</v>
      </c>
      <c r="P1700">
        <v>25.164000000000001</v>
      </c>
      <c r="Q1700">
        <v>8.5139000000000005E-4</v>
      </c>
      <c r="R1700">
        <v>3.6999999999999998E-2</v>
      </c>
      <c r="S1700">
        <f t="shared" si="27"/>
        <v>34.055600000000005</v>
      </c>
    </row>
    <row r="1701" spans="15:19" x14ac:dyDescent="0.2">
      <c r="O1701">
        <v>104.07</v>
      </c>
      <c r="P1701">
        <v>24.92</v>
      </c>
      <c r="Q1701">
        <v>8.6154999999999999E-4</v>
      </c>
      <c r="R1701">
        <v>3.6999999999999998E-2</v>
      </c>
      <c r="S1701">
        <f t="shared" si="27"/>
        <v>34.461999999999996</v>
      </c>
    </row>
    <row r="1702" spans="15:19" x14ac:dyDescent="0.2">
      <c r="O1702">
        <v>107.03</v>
      </c>
      <c r="P1702">
        <v>24.68</v>
      </c>
      <c r="Q1702">
        <v>8.7158999999999999E-4</v>
      </c>
      <c r="R1702">
        <v>3.6999999999999998E-2</v>
      </c>
      <c r="S1702">
        <f t="shared" si="27"/>
        <v>34.863599999999998</v>
      </c>
    </row>
    <row r="1703" spans="15:19" x14ac:dyDescent="0.2">
      <c r="O1703">
        <v>110</v>
      </c>
      <c r="P1703">
        <v>24.443999999999999</v>
      </c>
      <c r="Q1703">
        <v>8.8152E-4</v>
      </c>
      <c r="R1703">
        <v>3.6999999999999998E-2</v>
      </c>
      <c r="S1703">
        <f t="shared" si="27"/>
        <v>35.260800000000003</v>
      </c>
    </row>
    <row r="1704" spans="15:19" x14ac:dyDescent="0.2">
      <c r="O1704">
        <v>0</v>
      </c>
      <c r="P1704">
        <v>33.200000000000003</v>
      </c>
      <c r="Q1704">
        <v>1E-4</v>
      </c>
      <c r="R1704">
        <v>3.7999999999999999E-2</v>
      </c>
      <c r="S1704">
        <f t="shared" si="27"/>
        <v>4</v>
      </c>
    </row>
    <row r="1705" spans="15:19" x14ac:dyDescent="0.2">
      <c r="O1705">
        <v>2.5446</v>
      </c>
      <c r="P1705">
        <v>33.615000000000002</v>
      </c>
      <c r="Q1705">
        <v>1.4825999999999999E-4</v>
      </c>
      <c r="R1705">
        <v>3.7999999999999999E-2</v>
      </c>
      <c r="S1705">
        <f t="shared" si="27"/>
        <v>5.9303999999999997</v>
      </c>
    </row>
    <row r="1706" spans="15:19" x14ac:dyDescent="0.2">
      <c r="O1706">
        <v>5.0891999999999999</v>
      </c>
      <c r="P1706">
        <v>33.636000000000003</v>
      </c>
      <c r="Q1706">
        <v>1.928E-4</v>
      </c>
      <c r="R1706">
        <v>3.7999999999999999E-2</v>
      </c>
      <c r="S1706">
        <f t="shared" si="27"/>
        <v>7.7119999999999997</v>
      </c>
    </row>
    <row r="1707" spans="15:19" x14ac:dyDescent="0.2">
      <c r="O1707">
        <v>7.6337999999999999</v>
      </c>
      <c r="P1707">
        <v>33.478999999999999</v>
      </c>
      <c r="Q1707">
        <v>2.3395999999999999E-4</v>
      </c>
      <c r="R1707">
        <v>3.7999999999999999E-2</v>
      </c>
      <c r="S1707">
        <f t="shared" si="27"/>
        <v>9.3583999999999996</v>
      </c>
    </row>
    <row r="1708" spans="15:19" x14ac:dyDescent="0.2">
      <c r="O1708">
        <v>10.178000000000001</v>
      </c>
      <c r="P1708">
        <v>33.305</v>
      </c>
      <c r="Q1708">
        <v>2.7206000000000002E-4</v>
      </c>
      <c r="R1708">
        <v>3.7999999999999999E-2</v>
      </c>
      <c r="S1708">
        <f t="shared" si="27"/>
        <v>10.882400000000001</v>
      </c>
    </row>
    <row r="1709" spans="15:19" x14ac:dyDescent="0.2">
      <c r="O1709">
        <v>12.928000000000001</v>
      </c>
      <c r="P1709">
        <v>33.131999999999998</v>
      </c>
      <c r="Q1709">
        <v>3.1011E-4</v>
      </c>
      <c r="R1709">
        <v>3.7999999999999999E-2</v>
      </c>
      <c r="S1709">
        <f t="shared" si="27"/>
        <v>12.404399999999999</v>
      </c>
    </row>
    <row r="1710" spans="15:19" x14ac:dyDescent="0.2">
      <c r="O1710">
        <v>15.678000000000001</v>
      </c>
      <c r="P1710">
        <v>32.929000000000002</v>
      </c>
      <c r="Q1710">
        <v>3.4521999999999998E-4</v>
      </c>
      <c r="R1710">
        <v>3.7999999999999999E-2</v>
      </c>
      <c r="S1710">
        <f t="shared" si="27"/>
        <v>13.8088</v>
      </c>
    </row>
    <row r="1711" spans="15:19" x14ac:dyDescent="0.2">
      <c r="O1711">
        <v>18.428000000000001</v>
      </c>
      <c r="P1711">
        <v>32.706000000000003</v>
      </c>
      <c r="Q1711">
        <v>3.7766999999999998E-4</v>
      </c>
      <c r="R1711">
        <v>3.7999999999999999E-2</v>
      </c>
      <c r="S1711">
        <f t="shared" si="27"/>
        <v>15.1068</v>
      </c>
    </row>
    <row r="1712" spans="15:19" x14ac:dyDescent="0.2">
      <c r="O1712">
        <v>21.178000000000001</v>
      </c>
      <c r="P1712">
        <v>32.469000000000001</v>
      </c>
      <c r="Q1712">
        <v>4.0772999999999997E-4</v>
      </c>
      <c r="R1712">
        <v>3.7999999999999999E-2</v>
      </c>
      <c r="S1712">
        <f t="shared" si="27"/>
        <v>16.309200000000001</v>
      </c>
    </row>
    <row r="1713" spans="15:19" x14ac:dyDescent="0.2">
      <c r="O1713">
        <v>23.928000000000001</v>
      </c>
      <c r="P1713">
        <v>32.222999999999999</v>
      </c>
      <c r="Q1713">
        <v>4.3564E-4</v>
      </c>
      <c r="R1713">
        <v>3.7999999999999999E-2</v>
      </c>
      <c r="S1713">
        <f t="shared" si="27"/>
        <v>17.425599999999999</v>
      </c>
    </row>
    <row r="1714" spans="15:19" x14ac:dyDescent="0.2">
      <c r="O1714">
        <v>26.678000000000001</v>
      </c>
      <c r="P1714">
        <v>31.968</v>
      </c>
      <c r="Q1714">
        <v>4.6161999999999999E-4</v>
      </c>
      <c r="R1714">
        <v>3.7999999999999999E-2</v>
      </c>
      <c r="S1714">
        <f t="shared" si="27"/>
        <v>18.4648</v>
      </c>
    </row>
    <row r="1715" spans="15:19" x14ac:dyDescent="0.2">
      <c r="O1715">
        <v>29.428000000000001</v>
      </c>
      <c r="P1715">
        <v>31.707999999999998</v>
      </c>
      <c r="Q1715">
        <v>4.8584000000000002E-4</v>
      </c>
      <c r="R1715">
        <v>3.7999999999999999E-2</v>
      </c>
      <c r="S1715">
        <f t="shared" si="27"/>
        <v>19.433600000000002</v>
      </c>
    </row>
    <row r="1716" spans="15:19" x14ac:dyDescent="0.2">
      <c r="O1716">
        <v>32.177999999999997</v>
      </c>
      <c r="P1716">
        <v>31.443999999999999</v>
      </c>
      <c r="Q1716">
        <v>5.0849999999999995E-4</v>
      </c>
      <c r="R1716">
        <v>3.7999999999999999E-2</v>
      </c>
      <c r="S1716">
        <f t="shared" si="27"/>
        <v>20.339999999999996</v>
      </c>
    </row>
    <row r="1717" spans="15:19" x14ac:dyDescent="0.2">
      <c r="O1717">
        <v>34.927999999999997</v>
      </c>
      <c r="P1717">
        <v>31.175999999999998</v>
      </c>
      <c r="Q1717">
        <v>5.2974000000000001E-4</v>
      </c>
      <c r="R1717">
        <v>3.7999999999999999E-2</v>
      </c>
      <c r="S1717">
        <f t="shared" si="27"/>
        <v>21.189599999999999</v>
      </c>
    </row>
    <row r="1718" spans="15:19" x14ac:dyDescent="0.2">
      <c r="O1718">
        <v>37.677999999999997</v>
      </c>
      <c r="P1718">
        <v>30.905000000000001</v>
      </c>
      <c r="Q1718">
        <v>5.4969999999999997E-4</v>
      </c>
      <c r="R1718">
        <v>3.7999999999999999E-2</v>
      </c>
      <c r="S1718">
        <f t="shared" si="27"/>
        <v>21.988</v>
      </c>
    </row>
    <row r="1719" spans="15:19" x14ac:dyDescent="0.2">
      <c r="O1719">
        <v>40.427999999999997</v>
      </c>
      <c r="P1719">
        <v>30.632999999999999</v>
      </c>
      <c r="Q1719">
        <v>5.6851000000000004E-4</v>
      </c>
      <c r="R1719">
        <v>3.7999999999999999E-2</v>
      </c>
      <c r="S1719">
        <f t="shared" si="27"/>
        <v>22.740400000000001</v>
      </c>
    </row>
    <row r="1720" spans="15:19" x14ac:dyDescent="0.2">
      <c r="O1720">
        <v>43.177999999999997</v>
      </c>
      <c r="P1720">
        <v>30.36</v>
      </c>
      <c r="Q1720">
        <v>5.8629000000000005E-4</v>
      </c>
      <c r="R1720">
        <v>3.7999999999999999E-2</v>
      </c>
      <c r="S1720">
        <f t="shared" si="27"/>
        <v>23.451600000000003</v>
      </c>
    </row>
    <row r="1721" spans="15:19" x14ac:dyDescent="0.2">
      <c r="O1721">
        <v>45.927999999999997</v>
      </c>
      <c r="P1721">
        <v>30.085999999999999</v>
      </c>
      <c r="Q1721">
        <v>6.0313999999999995E-4</v>
      </c>
      <c r="R1721">
        <v>3.7999999999999999E-2</v>
      </c>
      <c r="S1721">
        <f t="shared" si="27"/>
        <v>24.125599999999999</v>
      </c>
    </row>
    <row r="1722" spans="15:19" x14ac:dyDescent="0.2">
      <c r="O1722">
        <v>48.677999999999997</v>
      </c>
      <c r="P1722">
        <v>29.812000000000001</v>
      </c>
      <c r="Q1722">
        <v>6.1914999999999995E-4</v>
      </c>
      <c r="R1722">
        <v>3.7999999999999999E-2</v>
      </c>
      <c r="S1722">
        <f t="shared" si="27"/>
        <v>24.765999999999995</v>
      </c>
    </row>
    <row r="1723" spans="15:19" x14ac:dyDescent="0.2">
      <c r="O1723">
        <v>51.427999999999997</v>
      </c>
      <c r="P1723">
        <v>29.538</v>
      </c>
      <c r="Q1723">
        <v>6.3438999999999998E-4</v>
      </c>
      <c r="R1723">
        <v>3.7999999999999999E-2</v>
      </c>
      <c r="S1723">
        <f t="shared" si="27"/>
        <v>25.375599999999999</v>
      </c>
    </row>
    <row r="1724" spans="15:19" x14ac:dyDescent="0.2">
      <c r="O1724">
        <v>54.177999999999997</v>
      </c>
      <c r="P1724">
        <v>29.265000000000001</v>
      </c>
      <c r="Q1724">
        <v>6.4895999999999997E-4</v>
      </c>
      <c r="R1724">
        <v>3.7999999999999999E-2</v>
      </c>
      <c r="S1724">
        <f t="shared" si="27"/>
        <v>25.958400000000001</v>
      </c>
    </row>
    <row r="1725" spans="15:19" x14ac:dyDescent="0.2">
      <c r="O1725">
        <v>56.927999999999997</v>
      </c>
      <c r="P1725">
        <v>28.992999999999999</v>
      </c>
      <c r="Q1725">
        <v>6.6292E-4</v>
      </c>
      <c r="R1725">
        <v>3.7999999999999999E-2</v>
      </c>
      <c r="S1725">
        <f t="shared" si="27"/>
        <v>26.5168</v>
      </c>
    </row>
    <row r="1726" spans="15:19" x14ac:dyDescent="0.2">
      <c r="O1726">
        <v>59.677999999999997</v>
      </c>
      <c r="P1726">
        <v>28.722000000000001</v>
      </c>
      <c r="Q1726">
        <v>6.7632E-4</v>
      </c>
      <c r="R1726">
        <v>3.7999999999999999E-2</v>
      </c>
      <c r="S1726">
        <f t="shared" si="27"/>
        <v>27.052800000000001</v>
      </c>
    </row>
    <row r="1727" spans="15:19" x14ac:dyDescent="0.2">
      <c r="O1727">
        <v>62.427999999999997</v>
      </c>
      <c r="P1727">
        <v>28.452999999999999</v>
      </c>
      <c r="Q1727">
        <v>6.8922000000000005E-4</v>
      </c>
      <c r="R1727">
        <v>3.7999999999999999E-2</v>
      </c>
      <c r="S1727">
        <f t="shared" si="27"/>
        <v>27.5688</v>
      </c>
    </row>
    <row r="1728" spans="15:19" x14ac:dyDescent="0.2">
      <c r="O1728">
        <v>65.177999999999997</v>
      </c>
      <c r="P1728">
        <v>28.184999999999999</v>
      </c>
      <c r="Q1728">
        <v>7.0167000000000005E-4</v>
      </c>
      <c r="R1728">
        <v>3.7999999999999999E-2</v>
      </c>
      <c r="S1728">
        <f t="shared" si="27"/>
        <v>28.066800000000004</v>
      </c>
    </row>
    <row r="1729" spans="15:19" x14ac:dyDescent="0.2">
      <c r="O1729">
        <v>67.927999999999997</v>
      </c>
      <c r="P1729">
        <v>27.92</v>
      </c>
      <c r="Q1729">
        <v>7.1372000000000004E-4</v>
      </c>
      <c r="R1729">
        <v>3.7999999999999999E-2</v>
      </c>
      <c r="S1729">
        <f t="shared" si="27"/>
        <v>28.548800000000004</v>
      </c>
    </row>
    <row r="1730" spans="15:19" x14ac:dyDescent="0.2">
      <c r="O1730">
        <v>70.677999999999997</v>
      </c>
      <c r="P1730">
        <v>27.657</v>
      </c>
      <c r="Q1730">
        <v>7.2541000000000001E-4</v>
      </c>
      <c r="R1730">
        <v>3.7999999999999999E-2</v>
      </c>
      <c r="S1730">
        <f t="shared" si="27"/>
        <v>29.016400000000001</v>
      </c>
    </row>
    <row r="1731" spans="15:19" x14ac:dyDescent="0.2">
      <c r="O1731">
        <v>73.427999999999997</v>
      </c>
      <c r="P1731">
        <v>27.395</v>
      </c>
      <c r="Q1731">
        <v>7.3676000000000004E-4</v>
      </c>
      <c r="R1731">
        <v>3.7999999999999999E-2</v>
      </c>
      <c r="S1731">
        <f t="shared" si="27"/>
        <v>29.470400000000001</v>
      </c>
    </row>
    <row r="1732" spans="15:19" x14ac:dyDescent="0.2">
      <c r="O1732">
        <v>76.177999999999997</v>
      </c>
      <c r="P1732">
        <v>27.137</v>
      </c>
      <c r="Q1732">
        <v>7.4783E-4</v>
      </c>
      <c r="R1732">
        <v>3.7999999999999999E-2</v>
      </c>
      <c r="S1732">
        <f t="shared" si="27"/>
        <v>29.9132</v>
      </c>
    </row>
    <row r="1733" spans="15:19" x14ac:dyDescent="0.2">
      <c r="O1733">
        <v>78.927999999999997</v>
      </c>
      <c r="P1733">
        <v>26.881</v>
      </c>
      <c r="Q1733">
        <v>7.5862E-4</v>
      </c>
      <c r="R1733">
        <v>3.7999999999999999E-2</v>
      </c>
      <c r="S1733">
        <f t="shared" si="27"/>
        <v>30.344799999999999</v>
      </c>
    </row>
    <row r="1734" spans="15:19" x14ac:dyDescent="0.2">
      <c r="O1734">
        <v>81.677999999999997</v>
      </c>
      <c r="P1734">
        <v>26.628</v>
      </c>
      <c r="Q1734">
        <v>7.6917999999999995E-4</v>
      </c>
      <c r="R1734">
        <v>3.7999999999999999E-2</v>
      </c>
      <c r="S1734">
        <f t="shared" si="27"/>
        <v>30.767199999999999</v>
      </c>
    </row>
    <row r="1735" spans="15:19" x14ac:dyDescent="0.2">
      <c r="O1735">
        <v>84.427999999999997</v>
      </c>
      <c r="P1735">
        <v>26.376999999999999</v>
      </c>
      <c r="Q1735">
        <v>7.7952000000000002E-4</v>
      </c>
      <c r="R1735">
        <v>3.7999999999999999E-2</v>
      </c>
      <c r="S1735">
        <f t="shared" si="27"/>
        <v>31.180800000000001</v>
      </c>
    </row>
    <row r="1736" spans="15:19" x14ac:dyDescent="0.2">
      <c r="O1736">
        <v>87.177999999999997</v>
      </c>
      <c r="P1736">
        <v>26.13</v>
      </c>
      <c r="Q1736">
        <v>7.8965999999999997E-4</v>
      </c>
      <c r="R1736">
        <v>3.7999999999999999E-2</v>
      </c>
      <c r="S1736">
        <f t="shared" si="27"/>
        <v>31.586400000000001</v>
      </c>
    </row>
    <row r="1737" spans="15:19" x14ac:dyDescent="0.2">
      <c r="O1737">
        <v>89.927999999999997</v>
      </c>
      <c r="P1737">
        <v>25.885999999999999</v>
      </c>
      <c r="Q1737">
        <v>7.9964000000000001E-4</v>
      </c>
      <c r="R1737">
        <v>3.7999999999999999E-2</v>
      </c>
      <c r="S1737">
        <f t="shared" si="27"/>
        <v>31.985600000000002</v>
      </c>
    </row>
    <row r="1738" spans="15:19" x14ac:dyDescent="0.2">
      <c r="O1738">
        <v>92.677999999999997</v>
      </c>
      <c r="P1738">
        <v>25.643999999999998</v>
      </c>
      <c r="Q1738">
        <v>8.0944999999999997E-4</v>
      </c>
      <c r="R1738">
        <v>3.7999999999999999E-2</v>
      </c>
      <c r="S1738">
        <f t="shared" si="27"/>
        <v>32.378</v>
      </c>
    </row>
    <row r="1739" spans="15:19" x14ac:dyDescent="0.2">
      <c r="O1739">
        <v>95.427999999999997</v>
      </c>
      <c r="P1739">
        <v>25.405999999999999</v>
      </c>
      <c r="Q1739">
        <v>8.1912E-4</v>
      </c>
      <c r="R1739">
        <v>3.7999999999999999E-2</v>
      </c>
      <c r="S1739">
        <f t="shared" si="27"/>
        <v>32.764799999999994</v>
      </c>
    </row>
    <row r="1740" spans="15:19" x14ac:dyDescent="0.2">
      <c r="O1740">
        <v>98.177999999999997</v>
      </c>
      <c r="P1740">
        <v>25.170999999999999</v>
      </c>
      <c r="Q1740">
        <v>8.2866000000000005E-4</v>
      </c>
      <c r="R1740">
        <v>3.7999999999999999E-2</v>
      </c>
      <c r="S1740">
        <f t="shared" si="27"/>
        <v>33.1464</v>
      </c>
    </row>
    <row r="1741" spans="15:19" x14ac:dyDescent="0.2">
      <c r="O1741">
        <v>101.13</v>
      </c>
      <c r="P1741">
        <v>24.920999999999999</v>
      </c>
      <c r="Q1741">
        <v>8.3878999999999996E-4</v>
      </c>
      <c r="R1741">
        <v>3.7999999999999999E-2</v>
      </c>
      <c r="S1741">
        <f t="shared" si="27"/>
        <v>33.551600000000001</v>
      </c>
    </row>
    <row r="1742" spans="15:19" x14ac:dyDescent="0.2">
      <c r="O1742">
        <v>104.09</v>
      </c>
      <c r="P1742">
        <v>24.675999999999998</v>
      </c>
      <c r="Q1742">
        <v>8.4880000000000003E-4</v>
      </c>
      <c r="R1742">
        <v>3.7999999999999999E-2</v>
      </c>
      <c r="S1742">
        <f t="shared" si="27"/>
        <v>33.952000000000005</v>
      </c>
    </row>
    <row r="1743" spans="15:19" x14ac:dyDescent="0.2">
      <c r="O1743">
        <v>107.04</v>
      </c>
      <c r="P1743">
        <v>24.434000000000001</v>
      </c>
      <c r="Q1743">
        <v>8.587E-4</v>
      </c>
      <c r="R1743">
        <v>3.7999999999999999E-2</v>
      </c>
      <c r="S1743">
        <f t="shared" si="27"/>
        <v>34.348000000000006</v>
      </c>
    </row>
    <row r="1744" spans="15:19" x14ac:dyDescent="0.2">
      <c r="O1744">
        <v>110</v>
      </c>
      <c r="P1744">
        <v>24.196000000000002</v>
      </c>
      <c r="Q1744">
        <v>8.6850000000000002E-4</v>
      </c>
      <c r="R1744">
        <v>3.7999999999999999E-2</v>
      </c>
      <c r="S1744">
        <f t="shared" si="27"/>
        <v>34.74</v>
      </c>
    </row>
    <row r="1745" spans="15:19" x14ac:dyDescent="0.2">
      <c r="O1745">
        <v>0</v>
      </c>
      <c r="P1745">
        <v>33.200000000000003</v>
      </c>
      <c r="Q1745">
        <v>1E-4</v>
      </c>
      <c r="R1745">
        <v>3.9E-2</v>
      </c>
      <c r="S1745">
        <f t="shared" si="27"/>
        <v>4</v>
      </c>
    </row>
    <row r="1746" spans="15:19" x14ac:dyDescent="0.2">
      <c r="O1746">
        <v>2.5550999999999999</v>
      </c>
      <c r="P1746">
        <v>33.603999999999999</v>
      </c>
      <c r="Q1746">
        <v>1.482E-4</v>
      </c>
      <c r="R1746">
        <v>3.9E-2</v>
      </c>
      <c r="S1746">
        <f t="shared" ref="S1746:S1809" si="28">Q1746*40*1000</f>
        <v>5.9279999999999999</v>
      </c>
    </row>
    <row r="1747" spans="15:19" x14ac:dyDescent="0.2">
      <c r="O1747">
        <v>5.1101999999999999</v>
      </c>
      <c r="P1747">
        <v>33.615000000000002</v>
      </c>
      <c r="Q1747">
        <v>1.9259E-4</v>
      </c>
      <c r="R1747">
        <v>3.9E-2</v>
      </c>
      <c r="S1747">
        <f t="shared" si="28"/>
        <v>7.7035999999999998</v>
      </c>
    </row>
    <row r="1748" spans="15:19" x14ac:dyDescent="0.2">
      <c r="O1748">
        <v>7.6654</v>
      </c>
      <c r="P1748">
        <v>33.445999999999998</v>
      </c>
      <c r="Q1748">
        <v>2.3352E-4</v>
      </c>
      <c r="R1748">
        <v>3.9E-2</v>
      </c>
      <c r="S1748">
        <f t="shared" si="28"/>
        <v>9.3407999999999998</v>
      </c>
    </row>
    <row r="1749" spans="15:19" x14ac:dyDescent="0.2">
      <c r="O1749">
        <v>10.220000000000001</v>
      </c>
      <c r="P1749">
        <v>33.261000000000003</v>
      </c>
      <c r="Q1749">
        <v>2.7132000000000002E-4</v>
      </c>
      <c r="R1749">
        <v>3.9E-2</v>
      </c>
      <c r="S1749">
        <f t="shared" si="28"/>
        <v>10.8528</v>
      </c>
    </row>
    <row r="1750" spans="15:19" x14ac:dyDescent="0.2">
      <c r="O1750">
        <v>12.97</v>
      </c>
      <c r="P1750">
        <v>33.08</v>
      </c>
      <c r="Q1750">
        <v>3.0884E-4</v>
      </c>
      <c r="R1750">
        <v>3.9E-2</v>
      </c>
      <c r="S1750">
        <f t="shared" si="28"/>
        <v>12.3536</v>
      </c>
    </row>
    <row r="1751" spans="15:19" x14ac:dyDescent="0.2">
      <c r="O1751">
        <v>15.72</v>
      </c>
      <c r="P1751">
        <v>32.868000000000002</v>
      </c>
      <c r="Q1751">
        <v>3.434E-4</v>
      </c>
      <c r="R1751">
        <v>3.9E-2</v>
      </c>
      <c r="S1751">
        <f t="shared" si="28"/>
        <v>13.736000000000001</v>
      </c>
    </row>
    <row r="1752" spans="15:19" x14ac:dyDescent="0.2">
      <c r="O1752">
        <v>18.47</v>
      </c>
      <c r="P1752">
        <v>32.637</v>
      </c>
      <c r="Q1752">
        <v>3.7529000000000002E-4</v>
      </c>
      <c r="R1752">
        <v>3.9E-2</v>
      </c>
      <c r="S1752">
        <f t="shared" si="28"/>
        <v>15.0116</v>
      </c>
    </row>
    <row r="1753" spans="15:19" x14ac:dyDescent="0.2">
      <c r="O1753">
        <v>21.22</v>
      </c>
      <c r="P1753">
        <v>32.393000000000001</v>
      </c>
      <c r="Q1753">
        <v>4.0478999999999998E-4</v>
      </c>
      <c r="R1753">
        <v>3.9E-2</v>
      </c>
      <c r="S1753">
        <f t="shared" si="28"/>
        <v>16.191600000000001</v>
      </c>
    </row>
    <row r="1754" spans="15:19" x14ac:dyDescent="0.2">
      <c r="O1754">
        <v>23.97</v>
      </c>
      <c r="P1754">
        <v>32.137999999999998</v>
      </c>
      <c r="Q1754">
        <v>4.3215000000000001E-4</v>
      </c>
      <c r="R1754">
        <v>3.9E-2</v>
      </c>
      <c r="S1754">
        <f t="shared" si="28"/>
        <v>17.285999999999998</v>
      </c>
    </row>
    <row r="1755" spans="15:19" x14ac:dyDescent="0.2">
      <c r="O1755">
        <v>26.72</v>
      </c>
      <c r="P1755">
        <v>31.876000000000001</v>
      </c>
      <c r="Q1755">
        <v>4.5758000000000002E-4</v>
      </c>
      <c r="R1755">
        <v>3.9E-2</v>
      </c>
      <c r="S1755">
        <f t="shared" si="28"/>
        <v>18.3032</v>
      </c>
    </row>
    <row r="1756" spans="15:19" x14ac:dyDescent="0.2">
      <c r="O1756">
        <v>29.47</v>
      </c>
      <c r="P1756">
        <v>31.608000000000001</v>
      </c>
      <c r="Q1756">
        <v>4.8127000000000001E-4</v>
      </c>
      <c r="R1756">
        <v>3.9E-2</v>
      </c>
      <c r="S1756">
        <f t="shared" si="28"/>
        <v>19.250799999999998</v>
      </c>
    </row>
    <row r="1757" spans="15:19" x14ac:dyDescent="0.2">
      <c r="O1757">
        <v>32.22</v>
      </c>
      <c r="P1757">
        <v>31.335999999999999</v>
      </c>
      <c r="Q1757">
        <v>5.0339999999999998E-4</v>
      </c>
      <c r="R1757">
        <v>3.9E-2</v>
      </c>
      <c r="S1757">
        <f t="shared" si="28"/>
        <v>20.136000000000003</v>
      </c>
    </row>
    <row r="1758" spans="15:19" x14ac:dyDescent="0.2">
      <c r="O1758">
        <v>34.97</v>
      </c>
      <c r="P1758">
        <v>31.06</v>
      </c>
      <c r="Q1758">
        <v>5.2413999999999998E-4</v>
      </c>
      <c r="R1758">
        <v>3.9E-2</v>
      </c>
      <c r="S1758">
        <f t="shared" si="28"/>
        <v>20.965600000000002</v>
      </c>
    </row>
    <row r="1759" spans="15:19" x14ac:dyDescent="0.2">
      <c r="O1759">
        <v>37.72</v>
      </c>
      <c r="P1759">
        <v>30.782</v>
      </c>
      <c r="Q1759">
        <v>5.4361999999999998E-4</v>
      </c>
      <c r="R1759">
        <v>3.9E-2</v>
      </c>
      <c r="S1759">
        <f t="shared" si="28"/>
        <v>21.744799999999998</v>
      </c>
    </row>
    <row r="1760" spans="15:19" x14ac:dyDescent="0.2">
      <c r="O1760">
        <v>40.47</v>
      </c>
      <c r="P1760">
        <v>30.503</v>
      </c>
      <c r="Q1760">
        <v>5.6196999999999996E-4</v>
      </c>
      <c r="R1760">
        <v>3.9E-2</v>
      </c>
      <c r="S1760">
        <f t="shared" si="28"/>
        <v>22.4788</v>
      </c>
    </row>
    <row r="1761" spans="15:19" x14ac:dyDescent="0.2">
      <c r="O1761">
        <v>43.22</v>
      </c>
      <c r="P1761">
        <v>30.222000000000001</v>
      </c>
      <c r="Q1761">
        <v>5.7930999999999998E-4</v>
      </c>
      <c r="R1761">
        <v>3.9E-2</v>
      </c>
      <c r="S1761">
        <f t="shared" si="28"/>
        <v>23.1724</v>
      </c>
    </row>
    <row r="1762" spans="15:19" x14ac:dyDescent="0.2">
      <c r="O1762">
        <v>45.97</v>
      </c>
      <c r="P1762">
        <v>29.940999999999999</v>
      </c>
      <c r="Q1762">
        <v>5.9573000000000004E-4</v>
      </c>
      <c r="R1762">
        <v>3.9E-2</v>
      </c>
      <c r="S1762">
        <f t="shared" si="28"/>
        <v>23.8292</v>
      </c>
    </row>
    <row r="1763" spans="15:19" x14ac:dyDescent="0.2">
      <c r="O1763">
        <v>48.72</v>
      </c>
      <c r="P1763">
        <v>29.66</v>
      </c>
      <c r="Q1763">
        <v>6.1134000000000004E-4</v>
      </c>
      <c r="R1763">
        <v>3.9E-2</v>
      </c>
      <c r="S1763">
        <f t="shared" si="28"/>
        <v>24.453600000000002</v>
      </c>
    </row>
    <row r="1764" spans="15:19" x14ac:dyDescent="0.2">
      <c r="O1764">
        <v>51.47</v>
      </c>
      <c r="P1764">
        <v>29.38</v>
      </c>
      <c r="Q1764">
        <v>6.2620999999999998E-4</v>
      </c>
      <c r="R1764">
        <v>3.9E-2</v>
      </c>
      <c r="S1764">
        <f t="shared" si="28"/>
        <v>25.048399999999997</v>
      </c>
    </row>
    <row r="1765" spans="15:19" x14ac:dyDescent="0.2">
      <c r="O1765">
        <v>54.22</v>
      </c>
      <c r="P1765">
        <v>29.1</v>
      </c>
      <c r="Q1765">
        <v>6.4042000000000005E-4</v>
      </c>
      <c r="R1765">
        <v>3.9E-2</v>
      </c>
      <c r="S1765">
        <f t="shared" si="28"/>
        <v>25.616800000000001</v>
      </c>
    </row>
    <row r="1766" spans="15:19" x14ac:dyDescent="0.2">
      <c r="O1766">
        <v>56.97</v>
      </c>
      <c r="P1766">
        <v>28.821999999999999</v>
      </c>
      <c r="Q1766">
        <v>6.5404000000000005E-4</v>
      </c>
      <c r="R1766">
        <v>3.9E-2</v>
      </c>
      <c r="S1766">
        <f t="shared" si="28"/>
        <v>26.1616</v>
      </c>
    </row>
    <row r="1767" spans="15:19" x14ac:dyDescent="0.2">
      <c r="O1767">
        <v>59.72</v>
      </c>
      <c r="P1767">
        <v>28.545000000000002</v>
      </c>
      <c r="Q1767">
        <v>6.6713000000000005E-4</v>
      </c>
      <c r="R1767">
        <v>3.9E-2</v>
      </c>
      <c r="S1767">
        <f t="shared" si="28"/>
        <v>26.685200000000002</v>
      </c>
    </row>
    <row r="1768" spans="15:19" x14ac:dyDescent="0.2">
      <c r="O1768">
        <v>62.47</v>
      </c>
      <c r="P1768">
        <v>28.27</v>
      </c>
      <c r="Q1768">
        <v>6.7973999999999997E-4</v>
      </c>
      <c r="R1768">
        <v>3.9E-2</v>
      </c>
      <c r="S1768">
        <f t="shared" si="28"/>
        <v>27.189599999999999</v>
      </c>
    </row>
    <row r="1769" spans="15:19" x14ac:dyDescent="0.2">
      <c r="O1769">
        <v>65.22</v>
      </c>
      <c r="P1769">
        <v>27.997</v>
      </c>
      <c r="Q1769">
        <v>6.9191999999999995E-4</v>
      </c>
      <c r="R1769">
        <v>3.9E-2</v>
      </c>
      <c r="S1769">
        <f t="shared" si="28"/>
        <v>27.676799999999997</v>
      </c>
    </row>
    <row r="1770" spans="15:19" x14ac:dyDescent="0.2">
      <c r="O1770">
        <v>67.97</v>
      </c>
      <c r="P1770">
        <v>27.725999999999999</v>
      </c>
      <c r="Q1770">
        <v>7.0370999999999997E-4</v>
      </c>
      <c r="R1770">
        <v>3.9E-2</v>
      </c>
      <c r="S1770">
        <f t="shared" si="28"/>
        <v>28.148399999999999</v>
      </c>
    </row>
    <row r="1771" spans="15:19" x14ac:dyDescent="0.2">
      <c r="O1771">
        <v>70.72</v>
      </c>
      <c r="P1771">
        <v>27.457999999999998</v>
      </c>
      <c r="Q1771">
        <v>7.1515000000000001E-4</v>
      </c>
      <c r="R1771">
        <v>3.9E-2</v>
      </c>
      <c r="S1771">
        <f t="shared" si="28"/>
        <v>28.605999999999998</v>
      </c>
    </row>
    <row r="1772" spans="15:19" x14ac:dyDescent="0.2">
      <c r="O1772">
        <v>73.47</v>
      </c>
      <c r="P1772">
        <v>27.192</v>
      </c>
      <c r="Q1772">
        <v>7.2628000000000005E-4</v>
      </c>
      <c r="R1772">
        <v>3.9E-2</v>
      </c>
      <c r="S1772">
        <f t="shared" si="28"/>
        <v>29.051200000000001</v>
      </c>
    </row>
    <row r="1773" spans="15:19" x14ac:dyDescent="0.2">
      <c r="O1773">
        <v>76.22</v>
      </c>
      <c r="P1773">
        <v>26.928999999999998</v>
      </c>
      <c r="Q1773">
        <v>7.3713999999999995E-4</v>
      </c>
      <c r="R1773">
        <v>3.9E-2</v>
      </c>
      <c r="S1773">
        <f t="shared" si="28"/>
        <v>29.485599999999998</v>
      </c>
    </row>
    <row r="1774" spans="15:19" x14ac:dyDescent="0.2">
      <c r="O1774">
        <v>78.97</v>
      </c>
      <c r="P1774">
        <v>26.669</v>
      </c>
      <c r="Q1774">
        <v>7.4773999999999999E-4</v>
      </c>
      <c r="R1774">
        <v>3.9E-2</v>
      </c>
      <c r="S1774">
        <f t="shared" si="28"/>
        <v>29.909600000000001</v>
      </c>
    </row>
    <row r="1775" spans="15:19" x14ac:dyDescent="0.2">
      <c r="O1775">
        <v>81.72</v>
      </c>
      <c r="P1775">
        <v>26.411000000000001</v>
      </c>
      <c r="Q1775">
        <v>7.5810999999999999E-4</v>
      </c>
      <c r="R1775">
        <v>3.9E-2</v>
      </c>
      <c r="S1775">
        <f t="shared" si="28"/>
        <v>30.324400000000001</v>
      </c>
    </row>
    <row r="1776" spans="15:19" x14ac:dyDescent="0.2">
      <c r="O1776">
        <v>84.47</v>
      </c>
      <c r="P1776">
        <v>26.157</v>
      </c>
      <c r="Q1776">
        <v>7.6829000000000003E-4</v>
      </c>
      <c r="R1776">
        <v>3.9E-2</v>
      </c>
      <c r="S1776">
        <f t="shared" si="28"/>
        <v>30.7316</v>
      </c>
    </row>
    <row r="1777" spans="15:19" x14ac:dyDescent="0.2">
      <c r="O1777">
        <v>87.22</v>
      </c>
      <c r="P1777">
        <v>25.905999999999999</v>
      </c>
      <c r="Q1777">
        <v>7.7828000000000001E-4</v>
      </c>
      <c r="R1777">
        <v>3.9E-2</v>
      </c>
      <c r="S1777">
        <f t="shared" si="28"/>
        <v>31.1312</v>
      </c>
    </row>
    <row r="1778" spans="15:19" x14ac:dyDescent="0.2">
      <c r="O1778">
        <v>89.97</v>
      </c>
      <c r="P1778">
        <v>25.658000000000001</v>
      </c>
      <c r="Q1778">
        <v>7.8810000000000002E-4</v>
      </c>
      <c r="R1778">
        <v>3.9E-2</v>
      </c>
      <c r="S1778">
        <f t="shared" si="28"/>
        <v>31.524000000000004</v>
      </c>
    </row>
    <row r="1779" spans="15:19" x14ac:dyDescent="0.2">
      <c r="O1779">
        <v>92.72</v>
      </c>
      <c r="P1779">
        <v>25.413</v>
      </c>
      <c r="Q1779">
        <v>7.9778E-4</v>
      </c>
      <c r="R1779">
        <v>3.9E-2</v>
      </c>
      <c r="S1779">
        <f t="shared" si="28"/>
        <v>31.911200000000001</v>
      </c>
    </row>
    <row r="1780" spans="15:19" x14ac:dyDescent="0.2">
      <c r="O1780">
        <v>95.47</v>
      </c>
      <c r="P1780">
        <v>25.172000000000001</v>
      </c>
      <c r="Q1780">
        <v>8.0732999999999998E-4</v>
      </c>
      <c r="R1780">
        <v>3.9E-2</v>
      </c>
      <c r="S1780">
        <f t="shared" si="28"/>
        <v>32.293199999999999</v>
      </c>
    </row>
    <row r="1781" spans="15:19" x14ac:dyDescent="0.2">
      <c r="O1781">
        <v>98.22</v>
      </c>
      <c r="P1781">
        <v>24.934000000000001</v>
      </c>
      <c r="Q1781">
        <v>8.1676000000000003E-4</v>
      </c>
      <c r="R1781">
        <v>3.9E-2</v>
      </c>
      <c r="S1781">
        <f t="shared" si="28"/>
        <v>32.670400000000001</v>
      </c>
    </row>
    <row r="1782" spans="15:19" x14ac:dyDescent="0.2">
      <c r="O1782">
        <v>101.17</v>
      </c>
      <c r="P1782">
        <v>24.681999999999999</v>
      </c>
      <c r="Q1782">
        <v>8.2673999999999996E-4</v>
      </c>
      <c r="R1782">
        <v>3.9E-2</v>
      </c>
      <c r="S1782">
        <f t="shared" si="28"/>
        <v>33.069599999999994</v>
      </c>
    </row>
    <row r="1783" spans="15:19" x14ac:dyDescent="0.2">
      <c r="O1783">
        <v>104.11</v>
      </c>
      <c r="P1783">
        <v>24.434999999999999</v>
      </c>
      <c r="Q1783">
        <v>8.3661E-4</v>
      </c>
      <c r="R1783">
        <v>3.9E-2</v>
      </c>
      <c r="S1783">
        <f t="shared" si="28"/>
        <v>33.464399999999998</v>
      </c>
    </row>
    <row r="1784" spans="15:19" x14ac:dyDescent="0.2">
      <c r="O1784">
        <v>107.06</v>
      </c>
      <c r="P1784">
        <v>24.192</v>
      </c>
      <c r="Q1784">
        <v>8.4637999999999998E-4</v>
      </c>
      <c r="R1784">
        <v>3.9E-2</v>
      </c>
      <c r="S1784">
        <f t="shared" si="28"/>
        <v>33.855200000000004</v>
      </c>
    </row>
    <row r="1785" spans="15:19" x14ac:dyDescent="0.2">
      <c r="O1785">
        <v>110</v>
      </c>
      <c r="P1785">
        <v>23.952000000000002</v>
      </c>
      <c r="Q1785">
        <v>8.5607000000000001E-4</v>
      </c>
      <c r="R1785">
        <v>3.9E-2</v>
      </c>
      <c r="S1785">
        <f t="shared" si="28"/>
        <v>34.242800000000003</v>
      </c>
    </row>
    <row r="1786" spans="15:19" x14ac:dyDescent="0.2">
      <c r="O1786">
        <v>0</v>
      </c>
      <c r="P1786">
        <v>33.200000000000003</v>
      </c>
      <c r="Q1786">
        <v>1E-4</v>
      </c>
      <c r="R1786">
        <v>0.04</v>
      </c>
      <c r="S1786">
        <f t="shared" si="28"/>
        <v>4</v>
      </c>
    </row>
    <row r="1787" spans="15:19" x14ac:dyDescent="0.2">
      <c r="O1787">
        <v>2.5657000000000001</v>
      </c>
      <c r="P1787">
        <v>33.593000000000004</v>
      </c>
      <c r="Q1787">
        <v>1.4814E-4</v>
      </c>
      <c r="R1787">
        <v>0.04</v>
      </c>
      <c r="S1787">
        <f t="shared" si="28"/>
        <v>5.9255999999999993</v>
      </c>
    </row>
    <row r="1788" spans="15:19" x14ac:dyDescent="0.2">
      <c r="O1788">
        <v>5.1314000000000002</v>
      </c>
      <c r="P1788">
        <v>33.593000000000004</v>
      </c>
      <c r="Q1788">
        <v>1.9237E-4</v>
      </c>
      <c r="R1788">
        <v>0.04</v>
      </c>
      <c r="S1788">
        <f t="shared" si="28"/>
        <v>7.6947999999999999</v>
      </c>
    </row>
    <row r="1789" spans="15:19" x14ac:dyDescent="0.2">
      <c r="O1789">
        <v>7.6970999999999998</v>
      </c>
      <c r="P1789">
        <v>33.411999999999999</v>
      </c>
      <c r="Q1789">
        <v>2.3306999999999999E-4</v>
      </c>
      <c r="R1789">
        <v>0.04</v>
      </c>
      <c r="S1789">
        <f t="shared" si="28"/>
        <v>9.3227999999999991</v>
      </c>
    </row>
    <row r="1790" spans="15:19" x14ac:dyDescent="0.2">
      <c r="O1790">
        <v>10.263</v>
      </c>
      <c r="P1790">
        <v>33.216999999999999</v>
      </c>
      <c r="Q1790">
        <v>2.7056999999999998E-4</v>
      </c>
      <c r="R1790">
        <v>0.04</v>
      </c>
      <c r="S1790">
        <f t="shared" si="28"/>
        <v>10.822799999999999</v>
      </c>
    </row>
    <row r="1791" spans="15:19" x14ac:dyDescent="0.2">
      <c r="O1791">
        <v>13.013</v>
      </c>
      <c r="P1791">
        <v>33.027000000000001</v>
      </c>
      <c r="Q1791">
        <v>3.0758000000000001E-4</v>
      </c>
      <c r="R1791">
        <v>0.04</v>
      </c>
      <c r="S1791">
        <f t="shared" si="28"/>
        <v>12.3032</v>
      </c>
    </row>
    <row r="1792" spans="15:19" x14ac:dyDescent="0.2">
      <c r="O1792">
        <v>15.763</v>
      </c>
      <c r="P1792">
        <v>32.807000000000002</v>
      </c>
      <c r="Q1792">
        <v>3.4160000000000001E-4</v>
      </c>
      <c r="R1792">
        <v>0.04</v>
      </c>
      <c r="S1792">
        <f t="shared" si="28"/>
        <v>13.664000000000001</v>
      </c>
    </row>
    <row r="1793" spans="15:19" x14ac:dyDescent="0.2">
      <c r="O1793">
        <v>18.513000000000002</v>
      </c>
      <c r="P1793">
        <v>32.567999999999998</v>
      </c>
      <c r="Q1793">
        <v>3.7293999999999999E-4</v>
      </c>
      <c r="R1793">
        <v>0.04</v>
      </c>
      <c r="S1793">
        <f t="shared" si="28"/>
        <v>14.9176</v>
      </c>
    </row>
    <row r="1794" spans="15:19" x14ac:dyDescent="0.2">
      <c r="O1794">
        <v>21.263000000000002</v>
      </c>
      <c r="P1794">
        <v>32.314999999999998</v>
      </c>
      <c r="Q1794">
        <v>4.0190000000000001E-4</v>
      </c>
      <c r="R1794">
        <v>0.04</v>
      </c>
      <c r="S1794">
        <f t="shared" si="28"/>
        <v>16.076000000000001</v>
      </c>
    </row>
    <row r="1795" spans="15:19" x14ac:dyDescent="0.2">
      <c r="O1795">
        <v>24.013000000000002</v>
      </c>
      <c r="P1795">
        <v>32.052999999999997</v>
      </c>
      <c r="Q1795">
        <v>4.2871000000000001E-4</v>
      </c>
      <c r="R1795">
        <v>0.04</v>
      </c>
      <c r="S1795">
        <f t="shared" si="28"/>
        <v>17.148400000000002</v>
      </c>
    </row>
    <row r="1796" spans="15:19" x14ac:dyDescent="0.2">
      <c r="O1796">
        <v>26.763000000000002</v>
      </c>
      <c r="P1796">
        <v>31.783000000000001</v>
      </c>
      <c r="Q1796">
        <v>4.5361000000000002E-4</v>
      </c>
      <c r="R1796">
        <v>0.04</v>
      </c>
      <c r="S1796">
        <f t="shared" si="28"/>
        <v>18.144400000000001</v>
      </c>
    </row>
    <row r="1797" spans="15:19" x14ac:dyDescent="0.2">
      <c r="O1797">
        <v>29.513000000000002</v>
      </c>
      <c r="P1797">
        <v>31.507000000000001</v>
      </c>
      <c r="Q1797">
        <v>4.7678E-4</v>
      </c>
      <c r="R1797">
        <v>0.04</v>
      </c>
      <c r="S1797">
        <f t="shared" si="28"/>
        <v>19.071200000000001</v>
      </c>
    </row>
    <row r="1798" spans="15:19" x14ac:dyDescent="0.2">
      <c r="O1798">
        <v>32.262999999999998</v>
      </c>
      <c r="P1798">
        <v>31.227</v>
      </c>
      <c r="Q1798">
        <v>4.9841000000000002E-4</v>
      </c>
      <c r="R1798">
        <v>0.04</v>
      </c>
      <c r="S1798">
        <f t="shared" si="28"/>
        <v>19.936399999999999</v>
      </c>
    </row>
    <row r="1799" spans="15:19" x14ac:dyDescent="0.2">
      <c r="O1799">
        <v>35.012999999999998</v>
      </c>
      <c r="P1799">
        <v>30.943999999999999</v>
      </c>
      <c r="Q1799">
        <v>5.1866E-4</v>
      </c>
      <c r="R1799">
        <v>0.04</v>
      </c>
      <c r="S1799">
        <f t="shared" si="28"/>
        <v>20.746399999999998</v>
      </c>
    </row>
    <row r="1800" spans="15:19" x14ac:dyDescent="0.2">
      <c r="O1800">
        <v>37.762999999999998</v>
      </c>
      <c r="P1800">
        <v>30.658999999999999</v>
      </c>
      <c r="Q1800">
        <v>5.3768000000000002E-4</v>
      </c>
      <c r="R1800">
        <v>0.04</v>
      </c>
      <c r="S1800">
        <f t="shared" si="28"/>
        <v>21.507200000000001</v>
      </c>
    </row>
    <row r="1801" spans="15:19" x14ac:dyDescent="0.2">
      <c r="O1801">
        <v>40.512999999999998</v>
      </c>
      <c r="P1801">
        <v>30.372</v>
      </c>
      <c r="Q1801">
        <v>5.5557999999999996E-4</v>
      </c>
      <c r="R1801">
        <v>0.04</v>
      </c>
      <c r="S1801">
        <f t="shared" si="28"/>
        <v>22.223199999999999</v>
      </c>
    </row>
    <row r="1802" spans="15:19" x14ac:dyDescent="0.2">
      <c r="O1802">
        <v>43.262999999999998</v>
      </c>
      <c r="P1802">
        <v>30.084</v>
      </c>
      <c r="Q1802">
        <v>5.7249999999999998E-4</v>
      </c>
      <c r="R1802">
        <v>0.04</v>
      </c>
      <c r="S1802">
        <f t="shared" si="28"/>
        <v>22.9</v>
      </c>
    </row>
    <row r="1803" spans="15:19" x14ac:dyDescent="0.2">
      <c r="O1803">
        <v>46.012999999999998</v>
      </c>
      <c r="P1803">
        <v>29.795999999999999</v>
      </c>
      <c r="Q1803">
        <v>5.8852000000000004E-4</v>
      </c>
      <c r="R1803">
        <v>0.04</v>
      </c>
      <c r="S1803">
        <f t="shared" si="28"/>
        <v>23.540800000000001</v>
      </c>
    </row>
    <row r="1804" spans="15:19" x14ac:dyDescent="0.2">
      <c r="O1804">
        <v>48.762999999999998</v>
      </c>
      <c r="P1804">
        <v>29.509</v>
      </c>
      <c r="Q1804">
        <v>6.0375000000000001E-4</v>
      </c>
      <c r="R1804">
        <v>0.04</v>
      </c>
      <c r="S1804">
        <f t="shared" si="28"/>
        <v>24.150000000000002</v>
      </c>
    </row>
    <row r="1805" spans="15:19" x14ac:dyDescent="0.2">
      <c r="O1805">
        <v>51.512999999999998</v>
      </c>
      <c r="P1805">
        <v>29.222000000000001</v>
      </c>
      <c r="Q1805">
        <v>6.1826999999999997E-4</v>
      </c>
      <c r="R1805">
        <v>0.04</v>
      </c>
      <c r="S1805">
        <f t="shared" si="28"/>
        <v>24.730799999999999</v>
      </c>
    </row>
    <row r="1806" spans="15:19" x14ac:dyDescent="0.2">
      <c r="O1806">
        <v>54.262999999999998</v>
      </c>
      <c r="P1806">
        <v>28.936</v>
      </c>
      <c r="Q1806">
        <v>6.3214E-4</v>
      </c>
      <c r="R1806">
        <v>0.04</v>
      </c>
      <c r="S1806">
        <f t="shared" si="28"/>
        <v>25.285599999999999</v>
      </c>
    </row>
    <row r="1807" spans="15:19" x14ac:dyDescent="0.2">
      <c r="O1807">
        <v>57.012999999999998</v>
      </c>
      <c r="P1807">
        <v>28.651</v>
      </c>
      <c r="Q1807">
        <v>6.4545E-4</v>
      </c>
      <c r="R1807">
        <v>0.04</v>
      </c>
      <c r="S1807">
        <f t="shared" si="28"/>
        <v>25.818000000000001</v>
      </c>
    </row>
    <row r="1808" spans="15:19" x14ac:dyDescent="0.2">
      <c r="O1808">
        <v>59.762999999999998</v>
      </c>
      <c r="P1808">
        <v>28.369</v>
      </c>
      <c r="Q1808">
        <v>6.5824000000000004E-4</v>
      </c>
      <c r="R1808">
        <v>0.04</v>
      </c>
      <c r="S1808">
        <f t="shared" si="28"/>
        <v>26.329600000000003</v>
      </c>
    </row>
    <row r="1809" spans="15:19" x14ac:dyDescent="0.2">
      <c r="O1809">
        <v>62.512999999999998</v>
      </c>
      <c r="P1809">
        <v>28.088000000000001</v>
      </c>
      <c r="Q1809">
        <v>6.7057E-4</v>
      </c>
      <c r="R1809">
        <v>0.04</v>
      </c>
      <c r="S1809">
        <f t="shared" si="28"/>
        <v>26.822800000000001</v>
      </c>
    </row>
    <row r="1810" spans="15:19" x14ac:dyDescent="0.2">
      <c r="O1810">
        <v>65.263000000000005</v>
      </c>
      <c r="P1810">
        <v>27.81</v>
      </c>
      <c r="Q1810">
        <v>6.8249000000000001E-4</v>
      </c>
      <c r="R1810">
        <v>0.04</v>
      </c>
      <c r="S1810">
        <f t="shared" ref="S1810:S1873" si="29">Q1810*40*1000</f>
        <v>27.299600000000002</v>
      </c>
    </row>
    <row r="1811" spans="15:19" x14ac:dyDescent="0.2">
      <c r="O1811">
        <v>68.013000000000005</v>
      </c>
      <c r="P1811">
        <v>27.533999999999999</v>
      </c>
      <c r="Q1811">
        <v>6.9404000000000004E-4</v>
      </c>
      <c r="R1811">
        <v>0.04</v>
      </c>
      <c r="S1811">
        <f t="shared" si="29"/>
        <v>27.761600000000001</v>
      </c>
    </row>
    <row r="1812" spans="15:19" x14ac:dyDescent="0.2">
      <c r="O1812">
        <v>70.763000000000005</v>
      </c>
      <c r="P1812">
        <v>27.26</v>
      </c>
      <c r="Q1812">
        <v>7.0525999999999998E-4</v>
      </c>
      <c r="R1812">
        <v>0.04</v>
      </c>
      <c r="S1812">
        <f t="shared" si="29"/>
        <v>28.2104</v>
      </c>
    </row>
    <row r="1813" spans="15:19" x14ac:dyDescent="0.2">
      <c r="O1813">
        <v>73.513000000000005</v>
      </c>
      <c r="P1813">
        <v>26.99</v>
      </c>
      <c r="Q1813">
        <v>7.1619000000000001E-4</v>
      </c>
      <c r="R1813">
        <v>0.04</v>
      </c>
      <c r="S1813">
        <f t="shared" si="29"/>
        <v>28.647600000000001</v>
      </c>
    </row>
    <row r="1814" spans="15:19" x14ac:dyDescent="0.2">
      <c r="O1814">
        <v>76.263000000000005</v>
      </c>
      <c r="P1814">
        <v>26.722000000000001</v>
      </c>
      <c r="Q1814">
        <v>7.2685000000000002E-4</v>
      </c>
      <c r="R1814">
        <v>0.04</v>
      </c>
      <c r="S1814">
        <f t="shared" si="29"/>
        <v>29.074000000000002</v>
      </c>
    </row>
    <row r="1815" spans="15:19" x14ac:dyDescent="0.2">
      <c r="O1815">
        <v>79.013000000000005</v>
      </c>
      <c r="P1815">
        <v>26.457999999999998</v>
      </c>
      <c r="Q1815">
        <v>7.3727000000000005E-4</v>
      </c>
      <c r="R1815">
        <v>0.04</v>
      </c>
      <c r="S1815">
        <f t="shared" si="29"/>
        <v>29.4908</v>
      </c>
    </row>
    <row r="1816" spans="15:19" x14ac:dyDescent="0.2">
      <c r="O1816">
        <v>81.763000000000005</v>
      </c>
      <c r="P1816">
        <v>26.196999999999999</v>
      </c>
      <c r="Q1816">
        <v>7.4748000000000002E-4</v>
      </c>
      <c r="R1816">
        <v>0.04</v>
      </c>
      <c r="S1816">
        <f t="shared" si="29"/>
        <v>29.8992</v>
      </c>
    </row>
    <row r="1817" spans="15:19" x14ac:dyDescent="0.2">
      <c r="O1817">
        <v>84.513000000000005</v>
      </c>
      <c r="P1817">
        <v>25.939</v>
      </c>
      <c r="Q1817">
        <v>7.5750000000000004E-4</v>
      </c>
      <c r="R1817">
        <v>0.04</v>
      </c>
      <c r="S1817">
        <f t="shared" si="29"/>
        <v>30.3</v>
      </c>
    </row>
    <row r="1818" spans="15:19" x14ac:dyDescent="0.2">
      <c r="O1818">
        <v>87.263000000000005</v>
      </c>
      <c r="P1818">
        <v>25.684000000000001</v>
      </c>
      <c r="Q1818">
        <v>7.6734999999999998E-4</v>
      </c>
      <c r="R1818">
        <v>0.04</v>
      </c>
      <c r="S1818">
        <f t="shared" si="29"/>
        <v>30.693999999999999</v>
      </c>
    </row>
    <row r="1819" spans="15:19" x14ac:dyDescent="0.2">
      <c r="O1819">
        <v>90.013000000000005</v>
      </c>
      <c r="P1819">
        <v>25.433</v>
      </c>
      <c r="Q1819">
        <v>7.7704E-4</v>
      </c>
      <c r="R1819">
        <v>0.04</v>
      </c>
      <c r="S1819">
        <f t="shared" si="29"/>
        <v>31.081600000000002</v>
      </c>
    </row>
    <row r="1820" spans="15:19" x14ac:dyDescent="0.2">
      <c r="O1820">
        <v>92.763000000000005</v>
      </c>
      <c r="P1820">
        <v>25.184999999999999</v>
      </c>
      <c r="Q1820">
        <v>7.8660000000000004E-4</v>
      </c>
      <c r="R1820">
        <v>0.04</v>
      </c>
      <c r="S1820">
        <f t="shared" si="29"/>
        <v>31.463999999999999</v>
      </c>
    </row>
    <row r="1821" spans="15:19" x14ac:dyDescent="0.2">
      <c r="O1821">
        <v>95.513000000000005</v>
      </c>
      <c r="P1821">
        <v>24.940999999999999</v>
      </c>
      <c r="Q1821">
        <v>7.9604000000000003E-4</v>
      </c>
      <c r="R1821">
        <v>0.04</v>
      </c>
      <c r="S1821">
        <f t="shared" si="29"/>
        <v>31.841599999999996</v>
      </c>
    </row>
    <row r="1822" spans="15:19" x14ac:dyDescent="0.2">
      <c r="O1822">
        <v>98.263000000000005</v>
      </c>
      <c r="P1822">
        <v>24.7</v>
      </c>
      <c r="Q1822">
        <v>8.0535999999999997E-4</v>
      </c>
      <c r="R1822">
        <v>0.04</v>
      </c>
      <c r="S1822">
        <f t="shared" si="29"/>
        <v>32.214399999999998</v>
      </c>
    </row>
    <row r="1823" spans="15:19" x14ac:dyDescent="0.2">
      <c r="O1823">
        <v>101.2</v>
      </c>
      <c r="P1823">
        <v>24.446999999999999</v>
      </c>
      <c r="Q1823">
        <v>8.1521000000000002E-4</v>
      </c>
      <c r="R1823">
        <v>0.04</v>
      </c>
      <c r="S1823">
        <f t="shared" si="29"/>
        <v>32.608400000000003</v>
      </c>
    </row>
    <row r="1824" spans="15:19" x14ac:dyDescent="0.2">
      <c r="O1824">
        <v>104.13</v>
      </c>
      <c r="P1824">
        <v>24.198</v>
      </c>
      <c r="Q1824">
        <v>8.2494999999999997E-4</v>
      </c>
      <c r="R1824">
        <v>0.04</v>
      </c>
      <c r="S1824">
        <f t="shared" si="29"/>
        <v>32.997999999999998</v>
      </c>
    </row>
    <row r="1825" spans="15:19" x14ac:dyDescent="0.2">
      <c r="O1825">
        <v>107.07</v>
      </c>
      <c r="P1825">
        <v>23.952999999999999</v>
      </c>
      <c r="Q1825">
        <v>8.3460000000000001E-4</v>
      </c>
      <c r="R1825">
        <v>0.04</v>
      </c>
      <c r="S1825">
        <f t="shared" si="29"/>
        <v>33.384</v>
      </c>
    </row>
    <row r="1826" spans="15:19" x14ac:dyDescent="0.2">
      <c r="O1826">
        <v>110</v>
      </c>
      <c r="P1826">
        <v>23.712</v>
      </c>
      <c r="Q1826">
        <v>8.4418000000000004E-4</v>
      </c>
      <c r="R1826">
        <v>0.04</v>
      </c>
      <c r="S1826">
        <f t="shared" si="29"/>
        <v>33.767200000000003</v>
      </c>
    </row>
    <row r="1827" spans="15:19" x14ac:dyDescent="0.2">
      <c r="O1827">
        <v>0</v>
      </c>
      <c r="P1827">
        <v>33.200000000000003</v>
      </c>
      <c r="Q1827">
        <v>1E-4</v>
      </c>
      <c r="R1827">
        <v>4.1000000000000002E-2</v>
      </c>
      <c r="S1827">
        <f t="shared" si="29"/>
        <v>4</v>
      </c>
    </row>
    <row r="1828" spans="15:19" x14ac:dyDescent="0.2">
      <c r="O1828">
        <v>2.5764</v>
      </c>
      <c r="P1828">
        <v>33.582000000000001</v>
      </c>
      <c r="Q1828">
        <v>1.4809E-4</v>
      </c>
      <c r="R1828">
        <v>4.1000000000000002E-2</v>
      </c>
      <c r="S1828">
        <f t="shared" si="29"/>
        <v>5.9236000000000004</v>
      </c>
    </row>
    <row r="1829" spans="15:19" x14ac:dyDescent="0.2">
      <c r="O1829">
        <v>5.1528</v>
      </c>
      <c r="P1829">
        <v>33.572000000000003</v>
      </c>
      <c r="Q1829">
        <v>1.9216E-4</v>
      </c>
      <c r="R1829">
        <v>4.1000000000000002E-2</v>
      </c>
      <c r="S1829">
        <f t="shared" si="29"/>
        <v>7.6864000000000008</v>
      </c>
    </row>
    <row r="1830" spans="15:19" x14ac:dyDescent="0.2">
      <c r="O1830">
        <v>7.7291999999999996</v>
      </c>
      <c r="P1830">
        <v>33.378999999999998</v>
      </c>
      <c r="Q1830">
        <v>2.3262000000000001E-4</v>
      </c>
      <c r="R1830">
        <v>4.1000000000000002E-2</v>
      </c>
      <c r="S1830">
        <f t="shared" si="29"/>
        <v>9.3048000000000002</v>
      </c>
    </row>
    <row r="1831" spans="15:19" x14ac:dyDescent="0.2">
      <c r="O1831">
        <v>10.305999999999999</v>
      </c>
      <c r="P1831">
        <v>33.171999999999997</v>
      </c>
      <c r="Q1831">
        <v>2.6982999999999998E-4</v>
      </c>
      <c r="R1831">
        <v>4.1000000000000002E-2</v>
      </c>
      <c r="S1831">
        <f t="shared" si="29"/>
        <v>10.793199999999999</v>
      </c>
    </row>
    <row r="1832" spans="15:19" x14ac:dyDescent="0.2">
      <c r="O1832">
        <v>13.055999999999999</v>
      </c>
      <c r="P1832">
        <v>32.973999999999997</v>
      </c>
      <c r="Q1832">
        <v>3.0632000000000001E-4</v>
      </c>
      <c r="R1832">
        <v>4.1000000000000002E-2</v>
      </c>
      <c r="S1832">
        <f t="shared" si="29"/>
        <v>12.252800000000001</v>
      </c>
    </row>
    <row r="1833" spans="15:19" x14ac:dyDescent="0.2">
      <c r="O1833">
        <v>15.805999999999999</v>
      </c>
      <c r="P1833">
        <v>32.746000000000002</v>
      </c>
      <c r="Q1833">
        <v>3.3981000000000001E-4</v>
      </c>
      <c r="R1833">
        <v>4.1000000000000002E-2</v>
      </c>
      <c r="S1833">
        <f t="shared" si="29"/>
        <v>13.592400000000001</v>
      </c>
    </row>
    <row r="1834" spans="15:19" x14ac:dyDescent="0.2">
      <c r="O1834">
        <v>18.556000000000001</v>
      </c>
      <c r="P1834">
        <v>32.499000000000002</v>
      </c>
      <c r="Q1834">
        <v>3.7062E-4</v>
      </c>
      <c r="R1834">
        <v>4.1000000000000002E-2</v>
      </c>
      <c r="S1834">
        <f t="shared" si="29"/>
        <v>14.8248</v>
      </c>
    </row>
    <row r="1835" spans="15:19" x14ac:dyDescent="0.2">
      <c r="O1835">
        <v>21.306000000000001</v>
      </c>
      <c r="P1835">
        <v>32.238</v>
      </c>
      <c r="Q1835">
        <v>3.9903999999999997E-4</v>
      </c>
      <c r="R1835">
        <v>4.1000000000000002E-2</v>
      </c>
      <c r="S1835">
        <f t="shared" si="29"/>
        <v>15.961599999999999</v>
      </c>
    </row>
    <row r="1836" spans="15:19" x14ac:dyDescent="0.2">
      <c r="O1836">
        <v>24.056000000000001</v>
      </c>
      <c r="P1836">
        <v>31.966999999999999</v>
      </c>
      <c r="Q1836">
        <v>4.2531999999999997E-4</v>
      </c>
      <c r="R1836">
        <v>4.1000000000000002E-2</v>
      </c>
      <c r="S1836">
        <f t="shared" si="29"/>
        <v>17.012799999999999</v>
      </c>
    </row>
    <row r="1837" spans="15:19" x14ac:dyDescent="0.2">
      <c r="O1837">
        <v>26.806000000000001</v>
      </c>
      <c r="P1837">
        <v>31.689</v>
      </c>
      <c r="Q1837">
        <v>4.4969999999999998E-4</v>
      </c>
      <c r="R1837">
        <v>4.1000000000000002E-2</v>
      </c>
      <c r="S1837">
        <f t="shared" si="29"/>
        <v>17.988</v>
      </c>
    </row>
    <row r="1838" spans="15:19" x14ac:dyDescent="0.2">
      <c r="O1838">
        <v>29.556000000000001</v>
      </c>
      <c r="P1838">
        <v>31.405999999999999</v>
      </c>
      <c r="Q1838">
        <v>4.7237000000000001E-4</v>
      </c>
      <c r="R1838">
        <v>4.1000000000000002E-2</v>
      </c>
      <c r="S1838">
        <f t="shared" si="29"/>
        <v>18.8948</v>
      </c>
    </row>
    <row r="1839" spans="15:19" x14ac:dyDescent="0.2">
      <c r="O1839">
        <v>32.305999999999997</v>
      </c>
      <c r="P1839">
        <v>31.117999999999999</v>
      </c>
      <c r="Q1839">
        <v>4.9350999999999996E-4</v>
      </c>
      <c r="R1839">
        <v>4.1000000000000002E-2</v>
      </c>
      <c r="S1839">
        <f t="shared" si="29"/>
        <v>19.740399999999998</v>
      </c>
    </row>
    <row r="1840" spans="15:19" x14ac:dyDescent="0.2">
      <c r="O1840">
        <v>35.055999999999997</v>
      </c>
      <c r="P1840">
        <v>30.827000000000002</v>
      </c>
      <c r="Q1840">
        <v>5.1329999999999995E-4</v>
      </c>
      <c r="R1840">
        <v>4.1000000000000002E-2</v>
      </c>
      <c r="S1840">
        <f t="shared" si="29"/>
        <v>20.531999999999996</v>
      </c>
    </row>
    <row r="1841" spans="15:19" x14ac:dyDescent="0.2">
      <c r="O1841">
        <v>37.805999999999997</v>
      </c>
      <c r="P1841">
        <v>30.535</v>
      </c>
      <c r="Q1841">
        <v>5.3187000000000004E-4</v>
      </c>
      <c r="R1841">
        <v>4.1000000000000002E-2</v>
      </c>
      <c r="S1841">
        <f t="shared" si="29"/>
        <v>21.274800000000003</v>
      </c>
    </row>
    <row r="1842" spans="15:19" x14ac:dyDescent="0.2">
      <c r="O1842">
        <v>40.555999999999997</v>
      </c>
      <c r="P1842">
        <v>30.241</v>
      </c>
      <c r="Q1842">
        <v>5.4934999999999999E-4</v>
      </c>
      <c r="R1842">
        <v>4.1000000000000002E-2</v>
      </c>
      <c r="S1842">
        <f t="shared" si="29"/>
        <v>21.974</v>
      </c>
    </row>
    <row r="1843" spans="15:19" x14ac:dyDescent="0.2">
      <c r="O1843">
        <v>43.305999999999997</v>
      </c>
      <c r="P1843">
        <v>29.946000000000002</v>
      </c>
      <c r="Q1843">
        <v>5.6585999999999995E-4</v>
      </c>
      <c r="R1843">
        <v>4.1000000000000002E-2</v>
      </c>
      <c r="S1843">
        <f t="shared" si="29"/>
        <v>22.634399999999999</v>
      </c>
    </row>
    <row r="1844" spans="15:19" x14ac:dyDescent="0.2">
      <c r="O1844">
        <v>46.055999999999997</v>
      </c>
      <c r="P1844">
        <v>29.651</v>
      </c>
      <c r="Q1844">
        <v>5.8149999999999999E-4</v>
      </c>
      <c r="R1844">
        <v>4.1000000000000002E-2</v>
      </c>
      <c r="S1844">
        <f t="shared" si="29"/>
        <v>23.259999999999998</v>
      </c>
    </row>
    <row r="1845" spans="15:19" x14ac:dyDescent="0.2">
      <c r="O1845">
        <v>48.805999999999997</v>
      </c>
      <c r="P1845">
        <v>29.356999999999999</v>
      </c>
      <c r="Q1845">
        <v>5.9637000000000004E-4</v>
      </c>
      <c r="R1845">
        <v>4.1000000000000002E-2</v>
      </c>
      <c r="S1845">
        <f t="shared" si="29"/>
        <v>23.854800000000001</v>
      </c>
    </row>
    <row r="1846" spans="15:19" x14ac:dyDescent="0.2">
      <c r="O1846">
        <v>51.555999999999997</v>
      </c>
      <c r="P1846">
        <v>29.064</v>
      </c>
      <c r="Q1846">
        <v>6.1054999999999996E-4</v>
      </c>
      <c r="R1846">
        <v>4.1000000000000002E-2</v>
      </c>
      <c r="S1846">
        <f t="shared" si="29"/>
        <v>24.422000000000001</v>
      </c>
    </row>
    <row r="1847" spans="15:19" x14ac:dyDescent="0.2">
      <c r="O1847">
        <v>54.305999999999997</v>
      </c>
      <c r="P1847">
        <v>28.771999999999998</v>
      </c>
      <c r="Q1847">
        <v>6.2410999999999999E-4</v>
      </c>
      <c r="R1847">
        <v>4.1000000000000002E-2</v>
      </c>
      <c r="S1847">
        <f t="shared" si="29"/>
        <v>24.964399999999998</v>
      </c>
    </row>
    <row r="1848" spans="15:19" x14ac:dyDescent="0.2">
      <c r="O1848">
        <v>57.055999999999997</v>
      </c>
      <c r="P1848">
        <v>28.481000000000002</v>
      </c>
      <c r="Q1848">
        <v>6.3712000000000003E-4</v>
      </c>
      <c r="R1848">
        <v>4.1000000000000002E-2</v>
      </c>
      <c r="S1848">
        <f t="shared" si="29"/>
        <v>25.484800000000003</v>
      </c>
    </row>
    <row r="1849" spans="15:19" x14ac:dyDescent="0.2">
      <c r="O1849">
        <v>59.805999999999997</v>
      </c>
      <c r="P1849">
        <v>28.193000000000001</v>
      </c>
      <c r="Q1849">
        <v>6.4963E-4</v>
      </c>
      <c r="R1849">
        <v>4.1000000000000002E-2</v>
      </c>
      <c r="S1849">
        <f t="shared" si="29"/>
        <v>25.985199999999999</v>
      </c>
    </row>
    <row r="1850" spans="15:19" x14ac:dyDescent="0.2">
      <c r="O1850">
        <v>62.555999999999997</v>
      </c>
      <c r="P1850">
        <v>27.907</v>
      </c>
      <c r="Q1850">
        <v>6.6171000000000003E-4</v>
      </c>
      <c r="R1850">
        <v>4.1000000000000002E-2</v>
      </c>
      <c r="S1850">
        <f t="shared" si="29"/>
        <v>26.468400000000003</v>
      </c>
    </row>
    <row r="1851" spans="15:19" x14ac:dyDescent="0.2">
      <c r="O1851">
        <v>65.305999999999997</v>
      </c>
      <c r="P1851">
        <v>27.623000000000001</v>
      </c>
      <c r="Q1851">
        <v>6.7338999999999995E-4</v>
      </c>
      <c r="R1851">
        <v>4.1000000000000002E-2</v>
      </c>
      <c r="S1851">
        <f t="shared" si="29"/>
        <v>26.935599999999997</v>
      </c>
    </row>
    <row r="1852" spans="15:19" x14ac:dyDescent="0.2">
      <c r="O1852">
        <v>68.055999999999997</v>
      </c>
      <c r="P1852">
        <v>27.341999999999999</v>
      </c>
      <c r="Q1852">
        <v>6.8471000000000005E-4</v>
      </c>
      <c r="R1852">
        <v>4.1000000000000002E-2</v>
      </c>
      <c r="S1852">
        <f t="shared" si="29"/>
        <v>27.388400000000001</v>
      </c>
    </row>
    <row r="1853" spans="15:19" x14ac:dyDescent="0.2">
      <c r="O1853">
        <v>70.805999999999997</v>
      </c>
      <c r="P1853">
        <v>27.064</v>
      </c>
      <c r="Q1853">
        <v>6.9572999999999998E-4</v>
      </c>
      <c r="R1853">
        <v>4.1000000000000002E-2</v>
      </c>
      <c r="S1853">
        <f t="shared" si="29"/>
        <v>27.8292</v>
      </c>
    </row>
    <row r="1854" spans="15:19" x14ac:dyDescent="0.2">
      <c r="O1854">
        <v>73.555999999999997</v>
      </c>
      <c r="P1854">
        <v>26.789000000000001</v>
      </c>
      <c r="Q1854">
        <v>7.0646000000000001E-4</v>
      </c>
      <c r="R1854">
        <v>4.1000000000000002E-2</v>
      </c>
      <c r="S1854">
        <f t="shared" si="29"/>
        <v>28.258399999999998</v>
      </c>
    </row>
    <row r="1855" spans="15:19" x14ac:dyDescent="0.2">
      <c r="O1855">
        <v>76.305999999999997</v>
      </c>
      <c r="P1855">
        <v>26.518000000000001</v>
      </c>
      <c r="Q1855">
        <v>7.1694E-4</v>
      </c>
      <c r="R1855">
        <v>4.1000000000000002E-2</v>
      </c>
      <c r="S1855">
        <f t="shared" si="29"/>
        <v>28.677600000000002</v>
      </c>
    </row>
    <row r="1856" spans="15:19" x14ac:dyDescent="0.2">
      <c r="O1856">
        <v>79.055999999999997</v>
      </c>
      <c r="P1856">
        <v>26.248999999999999</v>
      </c>
      <c r="Q1856">
        <v>7.272E-4</v>
      </c>
      <c r="R1856">
        <v>4.1000000000000002E-2</v>
      </c>
      <c r="S1856">
        <f t="shared" si="29"/>
        <v>29.088000000000001</v>
      </c>
    </row>
    <row r="1857" spans="15:19" x14ac:dyDescent="0.2">
      <c r="O1857">
        <v>81.805999999999997</v>
      </c>
      <c r="P1857">
        <v>25.984000000000002</v>
      </c>
      <c r="Q1857">
        <v>7.3726E-4</v>
      </c>
      <c r="R1857">
        <v>4.1000000000000002E-2</v>
      </c>
      <c r="S1857">
        <f t="shared" si="29"/>
        <v>29.490400000000001</v>
      </c>
    </row>
    <row r="1858" spans="15:19" x14ac:dyDescent="0.2">
      <c r="O1858">
        <v>84.555999999999997</v>
      </c>
      <c r="P1858">
        <v>25.722999999999999</v>
      </c>
      <c r="Q1858">
        <v>7.4713999999999998E-4</v>
      </c>
      <c r="R1858">
        <v>4.1000000000000002E-2</v>
      </c>
      <c r="S1858">
        <f t="shared" si="29"/>
        <v>29.885599999999997</v>
      </c>
    </row>
    <row r="1859" spans="15:19" x14ac:dyDescent="0.2">
      <c r="O1859">
        <v>87.305999999999997</v>
      </c>
      <c r="P1859">
        <v>25.465</v>
      </c>
      <c r="Q1859">
        <v>7.5684999999999999E-4</v>
      </c>
      <c r="R1859">
        <v>4.1000000000000002E-2</v>
      </c>
      <c r="S1859">
        <f t="shared" si="29"/>
        <v>30.273999999999997</v>
      </c>
    </row>
    <row r="1860" spans="15:19" x14ac:dyDescent="0.2">
      <c r="O1860">
        <v>90.055999999999997</v>
      </c>
      <c r="P1860">
        <v>25.21</v>
      </c>
      <c r="Q1860">
        <v>7.6643000000000002E-4</v>
      </c>
      <c r="R1860">
        <v>4.1000000000000002E-2</v>
      </c>
      <c r="S1860">
        <f t="shared" si="29"/>
        <v>30.657200000000003</v>
      </c>
    </row>
    <row r="1861" spans="15:19" x14ac:dyDescent="0.2">
      <c r="O1861">
        <v>92.805999999999997</v>
      </c>
      <c r="P1861">
        <v>24.96</v>
      </c>
      <c r="Q1861">
        <v>7.7587999999999995E-4</v>
      </c>
      <c r="R1861">
        <v>4.1000000000000002E-2</v>
      </c>
      <c r="S1861">
        <f t="shared" si="29"/>
        <v>31.0352</v>
      </c>
    </row>
    <row r="1862" spans="15:19" x14ac:dyDescent="0.2">
      <c r="O1862">
        <v>95.555999999999997</v>
      </c>
      <c r="P1862">
        <v>24.713000000000001</v>
      </c>
      <c r="Q1862">
        <v>7.8521000000000005E-4</v>
      </c>
      <c r="R1862">
        <v>4.1000000000000002E-2</v>
      </c>
      <c r="S1862">
        <f t="shared" si="29"/>
        <v>31.408400000000004</v>
      </c>
    </row>
    <row r="1863" spans="15:19" x14ac:dyDescent="0.2">
      <c r="O1863">
        <v>98.305999999999997</v>
      </c>
      <c r="P1863">
        <v>24.469000000000001</v>
      </c>
      <c r="Q1863">
        <v>7.9445000000000004E-4</v>
      </c>
      <c r="R1863">
        <v>4.1000000000000002E-2</v>
      </c>
      <c r="S1863">
        <f t="shared" si="29"/>
        <v>31.778000000000002</v>
      </c>
    </row>
    <row r="1864" spans="15:19" x14ac:dyDescent="0.2">
      <c r="O1864">
        <v>101.23</v>
      </c>
      <c r="P1864">
        <v>24.215</v>
      </c>
      <c r="Q1864">
        <v>8.0416000000000005E-4</v>
      </c>
      <c r="R1864">
        <v>4.1000000000000002E-2</v>
      </c>
      <c r="S1864">
        <f t="shared" si="29"/>
        <v>32.166400000000003</v>
      </c>
    </row>
    <row r="1865" spans="15:19" x14ac:dyDescent="0.2">
      <c r="O1865">
        <v>104.15</v>
      </c>
      <c r="P1865">
        <v>23.963999999999999</v>
      </c>
      <c r="Q1865">
        <v>8.1379E-4</v>
      </c>
      <c r="R1865">
        <v>4.1000000000000002E-2</v>
      </c>
      <c r="S1865">
        <f t="shared" si="29"/>
        <v>32.551600000000001</v>
      </c>
    </row>
    <row r="1866" spans="15:19" x14ac:dyDescent="0.2">
      <c r="O1866">
        <v>107.08</v>
      </c>
      <c r="P1866">
        <v>23.718</v>
      </c>
      <c r="Q1866">
        <v>8.2333000000000005E-4</v>
      </c>
      <c r="R1866">
        <v>4.1000000000000002E-2</v>
      </c>
      <c r="S1866">
        <f t="shared" si="29"/>
        <v>32.933199999999999</v>
      </c>
    </row>
    <row r="1867" spans="15:19" x14ac:dyDescent="0.2">
      <c r="O1867">
        <v>110</v>
      </c>
      <c r="P1867">
        <v>23.475999999999999</v>
      </c>
      <c r="Q1867">
        <v>8.3279999999999997E-4</v>
      </c>
      <c r="R1867">
        <v>4.1000000000000002E-2</v>
      </c>
      <c r="S1867">
        <f t="shared" si="29"/>
        <v>33.312000000000005</v>
      </c>
    </row>
    <row r="1868" spans="15:19" x14ac:dyDescent="0.2">
      <c r="O1868">
        <v>0</v>
      </c>
      <c r="P1868">
        <v>33.200000000000003</v>
      </c>
      <c r="Q1868">
        <v>1E-4</v>
      </c>
      <c r="R1868">
        <v>4.2000000000000003E-2</v>
      </c>
      <c r="S1868">
        <f t="shared" si="29"/>
        <v>4</v>
      </c>
    </row>
    <row r="1869" spans="15:19" x14ac:dyDescent="0.2">
      <c r="O1869">
        <v>2.5872000000000002</v>
      </c>
      <c r="P1869">
        <v>33.57</v>
      </c>
      <c r="Q1869">
        <v>1.4803E-4</v>
      </c>
      <c r="R1869">
        <v>4.2000000000000003E-2</v>
      </c>
      <c r="S1869">
        <f t="shared" si="29"/>
        <v>5.9211999999999998</v>
      </c>
    </row>
    <row r="1870" spans="15:19" x14ac:dyDescent="0.2">
      <c r="O1870">
        <v>5.1742999999999997</v>
      </c>
      <c r="P1870">
        <v>33.549999999999997</v>
      </c>
      <c r="Q1870">
        <v>1.9194000000000001E-4</v>
      </c>
      <c r="R1870">
        <v>4.2000000000000003E-2</v>
      </c>
      <c r="S1870">
        <f t="shared" si="29"/>
        <v>7.6776000000000009</v>
      </c>
    </row>
    <row r="1871" spans="15:19" x14ac:dyDescent="0.2">
      <c r="O1871">
        <v>7.7614999999999998</v>
      </c>
      <c r="P1871">
        <v>33.344999999999999</v>
      </c>
      <c r="Q1871">
        <v>2.3216999999999999E-4</v>
      </c>
      <c r="R1871">
        <v>4.2000000000000003E-2</v>
      </c>
      <c r="S1871">
        <f t="shared" si="29"/>
        <v>9.2867999999999995</v>
      </c>
    </row>
    <row r="1872" spans="15:19" x14ac:dyDescent="0.2">
      <c r="O1872">
        <v>10.349</v>
      </c>
      <c r="P1872">
        <v>33.127000000000002</v>
      </c>
      <c r="Q1872">
        <v>2.6908999999999999E-4</v>
      </c>
      <c r="R1872">
        <v>4.2000000000000003E-2</v>
      </c>
      <c r="S1872">
        <f t="shared" si="29"/>
        <v>10.7636</v>
      </c>
    </row>
    <row r="1873" spans="15:19" x14ac:dyDescent="0.2">
      <c r="O1873">
        <v>13.099</v>
      </c>
      <c r="P1873">
        <v>32.92</v>
      </c>
      <c r="Q1873">
        <v>3.0507E-4</v>
      </c>
      <c r="R1873">
        <v>4.2000000000000003E-2</v>
      </c>
      <c r="S1873">
        <f t="shared" si="29"/>
        <v>12.2028</v>
      </c>
    </row>
    <row r="1874" spans="15:19" x14ac:dyDescent="0.2">
      <c r="O1874">
        <v>15.849</v>
      </c>
      <c r="P1874">
        <v>32.683999999999997</v>
      </c>
      <c r="Q1874">
        <v>3.3804000000000001E-4</v>
      </c>
      <c r="R1874">
        <v>4.2000000000000003E-2</v>
      </c>
      <c r="S1874">
        <f t="shared" ref="S1874:S1937" si="30">Q1874*40*1000</f>
        <v>13.521599999999999</v>
      </c>
    </row>
    <row r="1875" spans="15:19" x14ac:dyDescent="0.2">
      <c r="O1875">
        <v>18.599</v>
      </c>
      <c r="P1875">
        <v>32.429000000000002</v>
      </c>
      <c r="Q1875">
        <v>3.6832E-4</v>
      </c>
      <c r="R1875">
        <v>4.2000000000000003E-2</v>
      </c>
      <c r="S1875">
        <f t="shared" si="30"/>
        <v>14.732800000000001</v>
      </c>
    </row>
    <row r="1876" spans="15:19" x14ac:dyDescent="0.2">
      <c r="O1876">
        <v>21.349</v>
      </c>
      <c r="P1876">
        <v>32.159999999999997</v>
      </c>
      <c r="Q1876">
        <v>3.9622000000000002E-4</v>
      </c>
      <c r="R1876">
        <v>4.2000000000000003E-2</v>
      </c>
      <c r="S1876">
        <f t="shared" si="30"/>
        <v>15.848799999999999</v>
      </c>
    </row>
    <row r="1877" spans="15:19" x14ac:dyDescent="0.2">
      <c r="O1877">
        <v>24.099</v>
      </c>
      <c r="P1877">
        <v>31.882000000000001</v>
      </c>
      <c r="Q1877">
        <v>4.2199000000000002E-4</v>
      </c>
      <c r="R1877">
        <v>4.2000000000000003E-2</v>
      </c>
      <c r="S1877">
        <f t="shared" si="30"/>
        <v>16.8796</v>
      </c>
    </row>
    <row r="1878" spans="15:19" x14ac:dyDescent="0.2">
      <c r="O1878">
        <v>26.849</v>
      </c>
      <c r="P1878">
        <v>31.596</v>
      </c>
      <c r="Q1878">
        <v>4.4586000000000002E-4</v>
      </c>
      <c r="R1878">
        <v>4.2000000000000003E-2</v>
      </c>
      <c r="S1878">
        <f t="shared" si="30"/>
        <v>17.834399999999999</v>
      </c>
    </row>
    <row r="1879" spans="15:19" x14ac:dyDescent="0.2">
      <c r="O1879">
        <v>29.599</v>
      </c>
      <c r="P1879">
        <v>31.303999999999998</v>
      </c>
      <c r="Q1879">
        <v>4.6804000000000003E-4</v>
      </c>
      <c r="R1879">
        <v>4.2000000000000003E-2</v>
      </c>
      <c r="S1879">
        <f t="shared" si="30"/>
        <v>18.721600000000002</v>
      </c>
    </row>
    <row r="1880" spans="15:19" x14ac:dyDescent="0.2">
      <c r="O1880">
        <v>32.348999999999997</v>
      </c>
      <c r="P1880">
        <v>31.009</v>
      </c>
      <c r="Q1880">
        <v>4.8870999999999995E-4</v>
      </c>
      <c r="R1880">
        <v>4.2000000000000003E-2</v>
      </c>
      <c r="S1880">
        <f t="shared" si="30"/>
        <v>19.548399999999997</v>
      </c>
    </row>
    <row r="1881" spans="15:19" x14ac:dyDescent="0.2">
      <c r="O1881">
        <v>35.098999999999997</v>
      </c>
      <c r="P1881">
        <v>30.710999999999999</v>
      </c>
      <c r="Q1881">
        <v>5.0805000000000002E-4</v>
      </c>
      <c r="R1881">
        <v>4.2000000000000003E-2</v>
      </c>
      <c r="S1881">
        <f t="shared" si="30"/>
        <v>20.321999999999999</v>
      </c>
    </row>
    <row r="1882" spans="15:19" x14ac:dyDescent="0.2">
      <c r="O1882">
        <v>37.848999999999997</v>
      </c>
      <c r="P1882">
        <v>30.411000000000001</v>
      </c>
      <c r="Q1882">
        <v>5.2618999999999995E-4</v>
      </c>
      <c r="R1882">
        <v>4.2000000000000003E-2</v>
      </c>
      <c r="S1882">
        <f t="shared" si="30"/>
        <v>21.047599999999999</v>
      </c>
    </row>
    <row r="1883" spans="15:19" x14ac:dyDescent="0.2">
      <c r="O1883">
        <v>40.598999999999997</v>
      </c>
      <c r="P1883">
        <v>30.109000000000002</v>
      </c>
      <c r="Q1883">
        <v>5.4326000000000005E-4</v>
      </c>
      <c r="R1883">
        <v>4.2000000000000003E-2</v>
      </c>
      <c r="S1883">
        <f t="shared" si="30"/>
        <v>21.730400000000003</v>
      </c>
    </row>
    <row r="1884" spans="15:19" x14ac:dyDescent="0.2">
      <c r="O1884">
        <v>43.348999999999997</v>
      </c>
      <c r="P1884">
        <v>29.808</v>
      </c>
      <c r="Q1884">
        <v>5.5939E-4</v>
      </c>
      <c r="R1884">
        <v>4.2000000000000003E-2</v>
      </c>
      <c r="S1884">
        <f t="shared" si="30"/>
        <v>22.375599999999999</v>
      </c>
    </row>
    <row r="1885" spans="15:19" x14ac:dyDescent="0.2">
      <c r="O1885">
        <v>46.098999999999997</v>
      </c>
      <c r="P1885">
        <v>29.506</v>
      </c>
      <c r="Q1885">
        <v>5.7467E-4</v>
      </c>
      <c r="R1885">
        <v>4.2000000000000003E-2</v>
      </c>
      <c r="S1885">
        <f t="shared" si="30"/>
        <v>22.986800000000002</v>
      </c>
    </row>
    <row r="1886" spans="15:19" x14ac:dyDescent="0.2">
      <c r="O1886">
        <v>48.848999999999997</v>
      </c>
      <c r="P1886">
        <v>29.204999999999998</v>
      </c>
      <c r="Q1886">
        <v>5.8920000000000001E-4</v>
      </c>
      <c r="R1886">
        <v>4.2000000000000003E-2</v>
      </c>
      <c r="S1886">
        <f t="shared" si="30"/>
        <v>23.567999999999998</v>
      </c>
    </row>
    <row r="1887" spans="15:19" x14ac:dyDescent="0.2">
      <c r="O1887">
        <v>51.598999999999997</v>
      </c>
      <c r="P1887">
        <v>28.905999999999999</v>
      </c>
      <c r="Q1887">
        <v>6.0305999999999999E-4</v>
      </c>
      <c r="R1887">
        <v>4.2000000000000003E-2</v>
      </c>
      <c r="S1887">
        <f t="shared" si="30"/>
        <v>24.122399999999999</v>
      </c>
    </row>
    <row r="1888" spans="15:19" x14ac:dyDescent="0.2">
      <c r="O1888">
        <v>54.348999999999997</v>
      </c>
      <c r="P1888">
        <v>28.608000000000001</v>
      </c>
      <c r="Q1888">
        <v>6.1631999999999995E-4</v>
      </c>
      <c r="R1888">
        <v>4.2000000000000003E-2</v>
      </c>
      <c r="S1888">
        <f t="shared" si="30"/>
        <v>24.652799999999999</v>
      </c>
    </row>
    <row r="1889" spans="15:19" x14ac:dyDescent="0.2">
      <c r="O1889">
        <v>57.098999999999997</v>
      </c>
      <c r="P1889">
        <v>28.312000000000001</v>
      </c>
      <c r="Q1889">
        <v>6.2905000000000003E-4</v>
      </c>
      <c r="R1889">
        <v>4.2000000000000003E-2</v>
      </c>
      <c r="S1889">
        <f t="shared" si="30"/>
        <v>25.161999999999999</v>
      </c>
    </row>
    <row r="1890" spans="15:19" x14ac:dyDescent="0.2">
      <c r="O1890">
        <v>59.848999999999997</v>
      </c>
      <c r="P1890">
        <v>28.018000000000001</v>
      </c>
      <c r="Q1890">
        <v>6.4130000000000003E-4</v>
      </c>
      <c r="R1890">
        <v>4.2000000000000003E-2</v>
      </c>
      <c r="S1890">
        <f t="shared" si="30"/>
        <v>25.652000000000001</v>
      </c>
    </row>
    <row r="1891" spans="15:19" x14ac:dyDescent="0.2">
      <c r="O1891">
        <v>62.598999999999997</v>
      </c>
      <c r="P1891">
        <v>27.725999999999999</v>
      </c>
      <c r="Q1891">
        <v>6.5313000000000003E-4</v>
      </c>
      <c r="R1891">
        <v>4.2000000000000003E-2</v>
      </c>
      <c r="S1891">
        <f t="shared" si="30"/>
        <v>26.1252</v>
      </c>
    </row>
    <row r="1892" spans="15:19" x14ac:dyDescent="0.2">
      <c r="O1892">
        <v>65.349000000000004</v>
      </c>
      <c r="P1892">
        <v>27.437999999999999</v>
      </c>
      <c r="Q1892">
        <v>6.6458999999999995E-4</v>
      </c>
      <c r="R1892">
        <v>4.2000000000000003E-2</v>
      </c>
      <c r="S1892">
        <f t="shared" si="30"/>
        <v>26.583600000000001</v>
      </c>
    </row>
    <row r="1893" spans="15:19" x14ac:dyDescent="0.2">
      <c r="O1893">
        <v>68.099000000000004</v>
      </c>
      <c r="P1893">
        <v>27.152000000000001</v>
      </c>
      <c r="Q1893">
        <v>6.7571000000000005E-4</v>
      </c>
      <c r="R1893">
        <v>4.2000000000000003E-2</v>
      </c>
      <c r="S1893">
        <f t="shared" si="30"/>
        <v>27.028400000000001</v>
      </c>
    </row>
    <row r="1894" spans="15:19" x14ac:dyDescent="0.2">
      <c r="O1894">
        <v>70.849000000000004</v>
      </c>
      <c r="P1894">
        <v>26.869</v>
      </c>
      <c r="Q1894">
        <v>6.8652999999999997E-4</v>
      </c>
      <c r="R1894">
        <v>4.2000000000000003E-2</v>
      </c>
      <c r="S1894">
        <f t="shared" si="30"/>
        <v>27.461199999999998</v>
      </c>
    </row>
    <row r="1895" spans="15:19" x14ac:dyDescent="0.2">
      <c r="O1895">
        <v>73.599000000000004</v>
      </c>
      <c r="P1895">
        <v>26.59</v>
      </c>
      <c r="Q1895">
        <v>6.9707999999999999E-4</v>
      </c>
      <c r="R1895">
        <v>4.2000000000000003E-2</v>
      </c>
      <c r="S1895">
        <f t="shared" si="30"/>
        <v>27.883199999999999</v>
      </c>
    </row>
    <row r="1896" spans="15:19" x14ac:dyDescent="0.2">
      <c r="O1896">
        <v>76.349000000000004</v>
      </c>
      <c r="P1896">
        <v>26.314</v>
      </c>
      <c r="Q1896">
        <v>7.0739999999999996E-4</v>
      </c>
      <c r="R1896">
        <v>4.2000000000000003E-2</v>
      </c>
      <c r="S1896">
        <f t="shared" si="30"/>
        <v>28.295999999999999</v>
      </c>
    </row>
    <row r="1897" spans="15:19" x14ac:dyDescent="0.2">
      <c r="O1897">
        <v>79.099000000000004</v>
      </c>
      <c r="P1897">
        <v>26.042000000000002</v>
      </c>
      <c r="Q1897">
        <v>7.1750999999999998E-4</v>
      </c>
      <c r="R1897">
        <v>4.2000000000000003E-2</v>
      </c>
      <c r="S1897">
        <f t="shared" si="30"/>
        <v>28.700400000000002</v>
      </c>
    </row>
    <row r="1898" spans="15:19" x14ac:dyDescent="0.2">
      <c r="O1898">
        <v>81.849000000000004</v>
      </c>
      <c r="P1898">
        <v>25.774000000000001</v>
      </c>
      <c r="Q1898">
        <v>7.2742E-4</v>
      </c>
      <c r="R1898">
        <v>4.2000000000000003E-2</v>
      </c>
      <c r="S1898">
        <f t="shared" si="30"/>
        <v>29.096799999999998</v>
      </c>
    </row>
    <row r="1899" spans="15:19" x14ac:dyDescent="0.2">
      <c r="O1899">
        <v>84.599000000000004</v>
      </c>
      <c r="P1899">
        <v>25.509</v>
      </c>
      <c r="Q1899">
        <v>7.3716999999999999E-4</v>
      </c>
      <c r="R1899">
        <v>4.2000000000000003E-2</v>
      </c>
      <c r="S1899">
        <f t="shared" si="30"/>
        <v>29.486799999999999</v>
      </c>
    </row>
    <row r="1900" spans="15:19" x14ac:dyDescent="0.2">
      <c r="O1900">
        <v>87.349000000000004</v>
      </c>
      <c r="P1900">
        <v>25.248000000000001</v>
      </c>
      <c r="Q1900">
        <v>7.4677000000000001E-4</v>
      </c>
      <c r="R1900">
        <v>4.2000000000000003E-2</v>
      </c>
      <c r="S1900">
        <f t="shared" si="30"/>
        <v>29.870799999999999</v>
      </c>
    </row>
    <row r="1901" spans="15:19" x14ac:dyDescent="0.2">
      <c r="O1901">
        <v>90.099000000000004</v>
      </c>
      <c r="P1901">
        <v>24.99</v>
      </c>
      <c r="Q1901">
        <v>7.5624000000000004E-4</v>
      </c>
      <c r="R1901">
        <v>4.2000000000000003E-2</v>
      </c>
      <c r="S1901">
        <f t="shared" si="30"/>
        <v>30.249600000000001</v>
      </c>
    </row>
    <row r="1902" spans="15:19" x14ac:dyDescent="0.2">
      <c r="O1902">
        <v>92.849000000000004</v>
      </c>
      <c r="P1902">
        <v>24.736999999999998</v>
      </c>
      <c r="Q1902">
        <v>7.6559000000000002E-4</v>
      </c>
      <c r="R1902">
        <v>4.2000000000000003E-2</v>
      </c>
      <c r="S1902">
        <f t="shared" si="30"/>
        <v>30.6236</v>
      </c>
    </row>
    <row r="1903" spans="15:19" x14ac:dyDescent="0.2">
      <c r="O1903">
        <v>95.599000000000004</v>
      </c>
      <c r="P1903">
        <v>24.486999999999998</v>
      </c>
      <c r="Q1903">
        <v>7.7483000000000001E-4</v>
      </c>
      <c r="R1903">
        <v>4.2000000000000003E-2</v>
      </c>
      <c r="S1903">
        <f t="shared" si="30"/>
        <v>30.993199999999998</v>
      </c>
    </row>
    <row r="1904" spans="15:19" x14ac:dyDescent="0.2">
      <c r="O1904">
        <v>98.349000000000004</v>
      </c>
      <c r="P1904">
        <v>24.242000000000001</v>
      </c>
      <c r="Q1904">
        <v>7.8397999999999999E-4</v>
      </c>
      <c r="R1904">
        <v>4.2000000000000003E-2</v>
      </c>
      <c r="S1904">
        <f t="shared" si="30"/>
        <v>31.359199999999998</v>
      </c>
    </row>
    <row r="1905" spans="15:19" x14ac:dyDescent="0.2">
      <c r="O1905">
        <v>101.26</v>
      </c>
      <c r="P1905">
        <v>23.986000000000001</v>
      </c>
      <c r="Q1905">
        <v>7.9358E-4</v>
      </c>
      <c r="R1905">
        <v>4.2000000000000003E-2</v>
      </c>
      <c r="S1905">
        <f t="shared" si="30"/>
        <v>31.743199999999998</v>
      </c>
    </row>
    <row r="1906" spans="15:19" x14ac:dyDescent="0.2">
      <c r="O1906">
        <v>104.17</v>
      </c>
      <c r="P1906">
        <v>23.734000000000002</v>
      </c>
      <c r="Q1906">
        <v>8.0309999999999995E-4</v>
      </c>
      <c r="R1906">
        <v>4.2000000000000003E-2</v>
      </c>
      <c r="S1906">
        <f t="shared" si="30"/>
        <v>32.124000000000002</v>
      </c>
    </row>
    <row r="1907" spans="15:19" x14ac:dyDescent="0.2">
      <c r="O1907">
        <v>107.09</v>
      </c>
      <c r="P1907">
        <v>23.486999999999998</v>
      </c>
      <c r="Q1907">
        <v>8.1254000000000005E-4</v>
      </c>
      <c r="R1907">
        <v>4.2000000000000003E-2</v>
      </c>
      <c r="S1907">
        <f t="shared" si="30"/>
        <v>32.501600000000003</v>
      </c>
    </row>
    <row r="1908" spans="15:19" x14ac:dyDescent="0.2">
      <c r="O1908">
        <v>110</v>
      </c>
      <c r="P1908">
        <v>23.244</v>
      </c>
      <c r="Q1908">
        <v>8.2191999999999996E-4</v>
      </c>
      <c r="R1908">
        <v>4.2000000000000003E-2</v>
      </c>
      <c r="S1908">
        <f t="shared" si="30"/>
        <v>32.876799999999996</v>
      </c>
    </row>
    <row r="1909" spans="15:19" x14ac:dyDescent="0.2">
      <c r="O1909">
        <v>0</v>
      </c>
      <c r="P1909">
        <v>33.200000000000003</v>
      </c>
      <c r="Q1909">
        <v>1E-4</v>
      </c>
      <c r="R1909">
        <v>4.2999999999999997E-2</v>
      </c>
      <c r="S1909">
        <f t="shared" si="30"/>
        <v>4</v>
      </c>
    </row>
    <row r="1910" spans="15:19" x14ac:dyDescent="0.2">
      <c r="O1910">
        <v>2.5979999999999999</v>
      </c>
      <c r="P1910">
        <v>33.558999999999997</v>
      </c>
      <c r="Q1910">
        <v>1.4797000000000001E-4</v>
      </c>
      <c r="R1910">
        <v>4.2999999999999997E-2</v>
      </c>
      <c r="S1910">
        <f t="shared" si="30"/>
        <v>5.9188000000000001</v>
      </c>
    </row>
    <row r="1911" spans="15:19" x14ac:dyDescent="0.2">
      <c r="O1911">
        <v>5.1961000000000004</v>
      </c>
      <c r="P1911">
        <v>33.527999999999999</v>
      </c>
      <c r="Q1911">
        <v>1.9173000000000001E-4</v>
      </c>
      <c r="R1911">
        <v>4.2999999999999997E-2</v>
      </c>
      <c r="S1911">
        <f t="shared" si="30"/>
        <v>7.6692</v>
      </c>
    </row>
    <row r="1912" spans="15:19" x14ac:dyDescent="0.2">
      <c r="O1912">
        <v>7.7941000000000003</v>
      </c>
      <c r="P1912">
        <v>33.31</v>
      </c>
      <c r="Q1912">
        <v>2.3173000000000001E-4</v>
      </c>
      <c r="R1912">
        <v>4.2999999999999997E-2</v>
      </c>
      <c r="S1912">
        <f t="shared" si="30"/>
        <v>9.2691999999999997</v>
      </c>
    </row>
    <row r="1913" spans="15:19" x14ac:dyDescent="0.2">
      <c r="O1913">
        <v>10.391999999999999</v>
      </c>
      <c r="P1913">
        <v>33.081000000000003</v>
      </c>
      <c r="Q1913">
        <v>2.6834999999999999E-4</v>
      </c>
      <c r="R1913">
        <v>4.2999999999999997E-2</v>
      </c>
      <c r="S1913">
        <f t="shared" si="30"/>
        <v>10.734</v>
      </c>
    </row>
    <row r="1914" spans="15:19" x14ac:dyDescent="0.2">
      <c r="O1914">
        <v>13.141999999999999</v>
      </c>
      <c r="P1914">
        <v>32.866</v>
      </c>
      <c r="Q1914">
        <v>3.0383E-4</v>
      </c>
      <c r="R1914">
        <v>4.2999999999999997E-2</v>
      </c>
      <c r="S1914">
        <f t="shared" si="30"/>
        <v>12.1532</v>
      </c>
    </row>
    <row r="1915" spans="15:19" x14ac:dyDescent="0.2">
      <c r="O1915">
        <v>15.891999999999999</v>
      </c>
      <c r="P1915">
        <v>32.622</v>
      </c>
      <c r="Q1915">
        <v>3.3628999999999999E-4</v>
      </c>
      <c r="R1915">
        <v>4.2999999999999997E-2</v>
      </c>
      <c r="S1915">
        <f t="shared" si="30"/>
        <v>13.451599999999999</v>
      </c>
    </row>
    <row r="1916" spans="15:19" x14ac:dyDescent="0.2">
      <c r="O1916">
        <v>18.641999999999999</v>
      </c>
      <c r="P1916">
        <v>32.357999999999997</v>
      </c>
      <c r="Q1916">
        <v>3.6604999999999998E-4</v>
      </c>
      <c r="R1916">
        <v>4.2999999999999997E-2</v>
      </c>
      <c r="S1916">
        <f t="shared" si="30"/>
        <v>14.641999999999999</v>
      </c>
    </row>
    <row r="1917" spans="15:19" x14ac:dyDescent="0.2">
      <c r="O1917">
        <v>21.391999999999999</v>
      </c>
      <c r="P1917">
        <v>32.082000000000001</v>
      </c>
      <c r="Q1917">
        <v>3.9343000000000001E-4</v>
      </c>
      <c r="R1917">
        <v>4.2999999999999997E-2</v>
      </c>
      <c r="S1917">
        <f t="shared" si="30"/>
        <v>15.7372</v>
      </c>
    </row>
    <row r="1918" spans="15:19" x14ac:dyDescent="0.2">
      <c r="O1918">
        <v>24.141999999999999</v>
      </c>
      <c r="P1918">
        <v>31.795000000000002</v>
      </c>
      <c r="Q1918">
        <v>4.1869999999999999E-4</v>
      </c>
      <c r="R1918">
        <v>4.2999999999999997E-2</v>
      </c>
      <c r="S1918">
        <f t="shared" si="30"/>
        <v>16.747999999999998</v>
      </c>
    </row>
    <row r="1919" spans="15:19" x14ac:dyDescent="0.2">
      <c r="O1919">
        <v>26.891999999999999</v>
      </c>
      <c r="P1919">
        <v>31.501000000000001</v>
      </c>
      <c r="Q1919">
        <v>4.4208000000000002E-4</v>
      </c>
      <c r="R1919">
        <v>4.2999999999999997E-2</v>
      </c>
      <c r="S1919">
        <f t="shared" si="30"/>
        <v>17.683199999999999</v>
      </c>
    </row>
    <row r="1920" spans="15:19" x14ac:dyDescent="0.2">
      <c r="O1920">
        <v>29.641999999999999</v>
      </c>
      <c r="P1920">
        <v>31.202000000000002</v>
      </c>
      <c r="Q1920">
        <v>4.6379E-4</v>
      </c>
      <c r="R1920">
        <v>4.2999999999999997E-2</v>
      </c>
      <c r="S1920">
        <f t="shared" si="30"/>
        <v>18.551600000000001</v>
      </c>
    </row>
    <row r="1921" spans="15:19" x14ac:dyDescent="0.2">
      <c r="O1921">
        <v>32.392000000000003</v>
      </c>
      <c r="P1921">
        <v>30.899000000000001</v>
      </c>
      <c r="Q1921">
        <v>4.8401E-4</v>
      </c>
      <c r="R1921">
        <v>4.2999999999999997E-2</v>
      </c>
      <c r="S1921">
        <f t="shared" si="30"/>
        <v>19.360399999999998</v>
      </c>
    </row>
    <row r="1922" spans="15:19" x14ac:dyDescent="0.2">
      <c r="O1922">
        <v>35.142000000000003</v>
      </c>
      <c r="P1922">
        <v>30.594000000000001</v>
      </c>
      <c r="Q1922">
        <v>5.0290999999999997E-4</v>
      </c>
      <c r="R1922">
        <v>4.2999999999999997E-2</v>
      </c>
      <c r="S1922">
        <f t="shared" si="30"/>
        <v>20.116399999999999</v>
      </c>
    </row>
    <row r="1923" spans="15:19" x14ac:dyDescent="0.2">
      <c r="O1923">
        <v>37.892000000000003</v>
      </c>
      <c r="P1923">
        <v>30.286000000000001</v>
      </c>
      <c r="Q1923">
        <v>5.2063999999999995E-4</v>
      </c>
      <c r="R1923">
        <v>4.2999999999999997E-2</v>
      </c>
      <c r="S1923">
        <f t="shared" si="30"/>
        <v>20.825600000000001</v>
      </c>
    </row>
    <row r="1924" spans="15:19" x14ac:dyDescent="0.2">
      <c r="O1924">
        <v>40.642000000000003</v>
      </c>
      <c r="P1924">
        <v>29.978000000000002</v>
      </c>
      <c r="Q1924">
        <v>5.3733000000000003E-4</v>
      </c>
      <c r="R1924">
        <v>4.2999999999999997E-2</v>
      </c>
      <c r="S1924">
        <f t="shared" si="30"/>
        <v>21.493200000000002</v>
      </c>
    </row>
    <row r="1925" spans="15:19" x14ac:dyDescent="0.2">
      <c r="O1925">
        <v>43.392000000000003</v>
      </c>
      <c r="P1925">
        <v>29.669</v>
      </c>
      <c r="Q1925">
        <v>5.5307999999999996E-4</v>
      </c>
      <c r="R1925">
        <v>4.2999999999999997E-2</v>
      </c>
      <c r="S1925">
        <f t="shared" si="30"/>
        <v>22.123200000000001</v>
      </c>
    </row>
    <row r="1926" spans="15:19" x14ac:dyDescent="0.2">
      <c r="O1926">
        <v>46.142000000000003</v>
      </c>
      <c r="P1926">
        <v>29.361000000000001</v>
      </c>
      <c r="Q1926">
        <v>5.6802000000000003E-4</v>
      </c>
      <c r="R1926">
        <v>4.2999999999999997E-2</v>
      </c>
      <c r="S1926">
        <f t="shared" si="30"/>
        <v>22.720800000000001</v>
      </c>
    </row>
    <row r="1927" spans="15:19" x14ac:dyDescent="0.2">
      <c r="O1927">
        <v>48.892000000000003</v>
      </c>
      <c r="P1927">
        <v>29.053999999999998</v>
      </c>
      <c r="Q1927">
        <v>5.8222999999999999E-4</v>
      </c>
      <c r="R1927">
        <v>4.2999999999999997E-2</v>
      </c>
      <c r="S1927">
        <f t="shared" si="30"/>
        <v>23.289200000000001</v>
      </c>
    </row>
    <row r="1928" spans="15:19" x14ac:dyDescent="0.2">
      <c r="O1928">
        <v>51.642000000000003</v>
      </c>
      <c r="P1928">
        <v>28.748000000000001</v>
      </c>
      <c r="Q1928">
        <v>5.9577999999999996E-4</v>
      </c>
      <c r="R1928">
        <v>4.2999999999999997E-2</v>
      </c>
      <c r="S1928">
        <f t="shared" si="30"/>
        <v>23.831199999999995</v>
      </c>
    </row>
    <row r="1929" spans="15:19" x14ac:dyDescent="0.2">
      <c r="O1929">
        <v>54.392000000000003</v>
      </c>
      <c r="P1929">
        <v>28.443999999999999</v>
      </c>
      <c r="Q1929">
        <v>6.0875999999999997E-4</v>
      </c>
      <c r="R1929">
        <v>4.2999999999999997E-2</v>
      </c>
      <c r="S1929">
        <f t="shared" si="30"/>
        <v>24.350399999999997</v>
      </c>
    </row>
    <row r="1930" spans="15:19" x14ac:dyDescent="0.2">
      <c r="O1930">
        <v>57.142000000000003</v>
      </c>
      <c r="P1930">
        <v>28.143000000000001</v>
      </c>
      <c r="Q1930">
        <v>6.2122000000000002E-4</v>
      </c>
      <c r="R1930">
        <v>4.2999999999999997E-2</v>
      </c>
      <c r="S1930">
        <f t="shared" si="30"/>
        <v>24.848800000000001</v>
      </c>
    </row>
    <row r="1931" spans="15:19" x14ac:dyDescent="0.2">
      <c r="O1931">
        <v>59.892000000000003</v>
      </c>
      <c r="P1931">
        <v>27.843</v>
      </c>
      <c r="Q1931">
        <v>6.3323000000000003E-4</v>
      </c>
      <c r="R1931">
        <v>4.2999999999999997E-2</v>
      </c>
      <c r="S1931">
        <f t="shared" si="30"/>
        <v>25.329200000000004</v>
      </c>
    </row>
    <row r="1932" spans="15:19" x14ac:dyDescent="0.2">
      <c r="O1932">
        <v>62.642000000000003</v>
      </c>
      <c r="P1932">
        <v>27.547000000000001</v>
      </c>
      <c r="Q1932">
        <v>6.4484000000000004E-4</v>
      </c>
      <c r="R1932">
        <v>4.2999999999999997E-2</v>
      </c>
      <c r="S1932">
        <f t="shared" si="30"/>
        <v>25.793600000000001</v>
      </c>
    </row>
    <row r="1933" spans="15:19" x14ac:dyDescent="0.2">
      <c r="O1933">
        <v>65.391999999999996</v>
      </c>
      <c r="P1933">
        <v>27.253</v>
      </c>
      <c r="Q1933">
        <v>6.5607999999999997E-4</v>
      </c>
      <c r="R1933">
        <v>4.2999999999999997E-2</v>
      </c>
      <c r="S1933">
        <f t="shared" si="30"/>
        <v>26.243199999999998</v>
      </c>
    </row>
    <row r="1934" spans="15:19" x14ac:dyDescent="0.2">
      <c r="O1934">
        <v>68.141999999999996</v>
      </c>
      <c r="P1934">
        <v>26.963000000000001</v>
      </c>
      <c r="Q1934">
        <v>6.6701E-4</v>
      </c>
      <c r="R1934">
        <v>4.2999999999999997E-2</v>
      </c>
      <c r="S1934">
        <f t="shared" si="30"/>
        <v>26.680399999999999</v>
      </c>
    </row>
    <row r="1935" spans="15:19" x14ac:dyDescent="0.2">
      <c r="O1935">
        <v>70.891999999999996</v>
      </c>
      <c r="P1935">
        <v>26.675999999999998</v>
      </c>
      <c r="Q1935">
        <v>6.7765000000000002E-4</v>
      </c>
      <c r="R1935">
        <v>4.2999999999999997E-2</v>
      </c>
      <c r="S1935">
        <f t="shared" si="30"/>
        <v>27.106000000000002</v>
      </c>
    </row>
    <row r="1936" spans="15:19" x14ac:dyDescent="0.2">
      <c r="O1936">
        <v>73.641999999999996</v>
      </c>
      <c r="P1936">
        <v>26.393000000000001</v>
      </c>
      <c r="Q1936">
        <v>6.8804000000000001E-4</v>
      </c>
      <c r="R1936">
        <v>4.2999999999999997E-2</v>
      </c>
      <c r="S1936">
        <f t="shared" si="30"/>
        <v>27.521599999999999</v>
      </c>
    </row>
    <row r="1937" spans="15:19" x14ac:dyDescent="0.2">
      <c r="O1937">
        <v>76.391999999999996</v>
      </c>
      <c r="P1937">
        <v>26.113</v>
      </c>
      <c r="Q1937">
        <v>6.9821E-4</v>
      </c>
      <c r="R1937">
        <v>4.2999999999999997E-2</v>
      </c>
      <c r="S1937">
        <f t="shared" si="30"/>
        <v>27.9284</v>
      </c>
    </row>
    <row r="1938" spans="15:19" x14ac:dyDescent="0.2">
      <c r="O1938">
        <v>79.141999999999996</v>
      </c>
      <c r="P1938">
        <v>25.837</v>
      </c>
      <c r="Q1938">
        <v>7.0817000000000005E-4</v>
      </c>
      <c r="R1938">
        <v>4.2999999999999997E-2</v>
      </c>
      <c r="S1938">
        <f t="shared" ref="S1938:S2001" si="31">Q1938*40*1000</f>
        <v>28.326800000000002</v>
      </c>
    </row>
    <row r="1939" spans="15:19" x14ac:dyDescent="0.2">
      <c r="O1939">
        <v>81.891999999999996</v>
      </c>
      <c r="P1939">
        <v>25.565000000000001</v>
      </c>
      <c r="Q1939">
        <v>7.1796000000000002E-4</v>
      </c>
      <c r="R1939">
        <v>4.2999999999999997E-2</v>
      </c>
      <c r="S1939">
        <f t="shared" si="31"/>
        <v>28.718400000000003</v>
      </c>
    </row>
    <row r="1940" spans="15:19" x14ac:dyDescent="0.2">
      <c r="O1940">
        <v>84.641999999999996</v>
      </c>
      <c r="P1940">
        <v>25.297000000000001</v>
      </c>
      <c r="Q1940">
        <v>7.2758999999999996E-4</v>
      </c>
      <c r="R1940">
        <v>4.2999999999999997E-2</v>
      </c>
      <c r="S1940">
        <f t="shared" si="31"/>
        <v>29.1036</v>
      </c>
    </row>
    <row r="1941" spans="15:19" x14ac:dyDescent="0.2">
      <c r="O1941">
        <v>87.391999999999996</v>
      </c>
      <c r="P1941">
        <v>25.033000000000001</v>
      </c>
      <c r="Q1941">
        <v>7.3709000000000003E-4</v>
      </c>
      <c r="R1941">
        <v>4.2999999999999997E-2</v>
      </c>
      <c r="S1941">
        <f t="shared" si="31"/>
        <v>29.483600000000003</v>
      </c>
    </row>
    <row r="1942" spans="15:19" x14ac:dyDescent="0.2">
      <c r="O1942">
        <v>90.141999999999996</v>
      </c>
      <c r="P1942">
        <v>24.773</v>
      </c>
      <c r="Q1942">
        <v>7.4646000000000001E-4</v>
      </c>
      <c r="R1942">
        <v>4.2999999999999997E-2</v>
      </c>
      <c r="S1942">
        <f t="shared" si="31"/>
        <v>29.8584</v>
      </c>
    </row>
    <row r="1943" spans="15:19" x14ac:dyDescent="0.2">
      <c r="O1943">
        <v>92.891999999999996</v>
      </c>
      <c r="P1943">
        <v>24.516999999999999</v>
      </c>
      <c r="Q1943">
        <v>7.5571000000000004E-4</v>
      </c>
      <c r="R1943">
        <v>4.2999999999999997E-2</v>
      </c>
      <c r="S1943">
        <f t="shared" si="31"/>
        <v>30.228400000000004</v>
      </c>
    </row>
    <row r="1944" spans="15:19" x14ac:dyDescent="0.2">
      <c r="O1944">
        <v>95.641999999999996</v>
      </c>
      <c r="P1944">
        <v>24.265000000000001</v>
      </c>
      <c r="Q1944">
        <v>7.6486999999999996E-4</v>
      </c>
      <c r="R1944">
        <v>4.2999999999999997E-2</v>
      </c>
      <c r="S1944">
        <f t="shared" si="31"/>
        <v>30.594799999999999</v>
      </c>
    </row>
    <row r="1945" spans="15:19" x14ac:dyDescent="0.2">
      <c r="O1945">
        <v>98.391999999999996</v>
      </c>
      <c r="P1945">
        <v>24.016999999999999</v>
      </c>
      <c r="Q1945">
        <v>7.7395000000000003E-4</v>
      </c>
      <c r="R1945">
        <v>4.2999999999999997E-2</v>
      </c>
      <c r="S1945">
        <f t="shared" si="31"/>
        <v>30.957999999999998</v>
      </c>
    </row>
    <row r="1946" spans="15:19" x14ac:dyDescent="0.2">
      <c r="O1946">
        <v>101.29</v>
      </c>
      <c r="P1946">
        <v>23.76</v>
      </c>
      <c r="Q1946">
        <v>7.8344000000000005E-4</v>
      </c>
      <c r="R1946">
        <v>4.2999999999999997E-2</v>
      </c>
      <c r="S1946">
        <f t="shared" si="31"/>
        <v>31.337600000000002</v>
      </c>
    </row>
    <row r="1947" spans="15:19" x14ac:dyDescent="0.2">
      <c r="O1947">
        <v>104.2</v>
      </c>
      <c r="P1947">
        <v>23.507999999999999</v>
      </c>
      <c r="Q1947">
        <v>7.9285E-4</v>
      </c>
      <c r="R1947">
        <v>4.2999999999999997E-2</v>
      </c>
      <c r="S1947">
        <f t="shared" si="31"/>
        <v>31.713999999999999</v>
      </c>
    </row>
    <row r="1948" spans="15:19" x14ac:dyDescent="0.2">
      <c r="O1948">
        <v>107.1</v>
      </c>
      <c r="P1948">
        <v>23.259</v>
      </c>
      <c r="Q1948">
        <v>8.0219999999999998E-4</v>
      </c>
      <c r="R1948">
        <v>4.2999999999999997E-2</v>
      </c>
      <c r="S1948">
        <f t="shared" si="31"/>
        <v>32.088000000000001</v>
      </c>
    </row>
    <row r="1949" spans="15:19" x14ac:dyDescent="0.2">
      <c r="O1949">
        <v>110</v>
      </c>
      <c r="P1949">
        <v>23.015999999999998</v>
      </c>
      <c r="Q1949">
        <v>8.1149E-4</v>
      </c>
      <c r="R1949">
        <v>4.2999999999999997E-2</v>
      </c>
      <c r="S1949">
        <f t="shared" si="31"/>
        <v>32.459599999999995</v>
      </c>
    </row>
    <row r="1950" spans="15:19" x14ac:dyDescent="0.2">
      <c r="O1950">
        <v>0</v>
      </c>
      <c r="P1950">
        <v>33.200000000000003</v>
      </c>
      <c r="Q1950">
        <v>1E-4</v>
      </c>
      <c r="R1950">
        <v>4.3999999999999997E-2</v>
      </c>
      <c r="S1950">
        <f t="shared" si="31"/>
        <v>4</v>
      </c>
    </row>
    <row r="1951" spans="15:19" x14ac:dyDescent="0.2">
      <c r="O1951">
        <v>2.609</v>
      </c>
      <c r="P1951">
        <v>33.548000000000002</v>
      </c>
      <c r="Q1951">
        <v>1.4791000000000001E-4</v>
      </c>
      <c r="R1951">
        <v>4.3999999999999997E-2</v>
      </c>
      <c r="S1951">
        <f t="shared" si="31"/>
        <v>5.9164000000000003</v>
      </c>
    </row>
    <row r="1952" spans="15:19" x14ac:dyDescent="0.2">
      <c r="O1952">
        <v>5.218</v>
      </c>
      <c r="P1952">
        <v>33.506</v>
      </c>
      <c r="Q1952">
        <v>1.9150999999999999E-4</v>
      </c>
      <c r="R1952">
        <v>4.3999999999999997E-2</v>
      </c>
      <c r="S1952">
        <f t="shared" si="31"/>
        <v>7.6603999999999992</v>
      </c>
    </row>
    <row r="1953" spans="15:19" x14ac:dyDescent="0.2">
      <c r="O1953">
        <v>7.8269000000000002</v>
      </c>
      <c r="P1953">
        <v>33.276000000000003</v>
      </c>
      <c r="Q1953">
        <v>2.3127999999999999E-4</v>
      </c>
      <c r="R1953">
        <v>4.3999999999999997E-2</v>
      </c>
      <c r="S1953">
        <f t="shared" si="31"/>
        <v>9.251199999999999</v>
      </c>
    </row>
    <row r="1954" spans="15:19" x14ac:dyDescent="0.2">
      <c r="O1954">
        <v>10.436</v>
      </c>
      <c r="P1954">
        <v>33.034999999999997</v>
      </c>
      <c r="Q1954">
        <v>2.6761999999999999E-4</v>
      </c>
      <c r="R1954">
        <v>4.3999999999999997E-2</v>
      </c>
      <c r="S1954">
        <f t="shared" si="31"/>
        <v>10.704800000000001</v>
      </c>
    </row>
    <row r="1955" spans="15:19" x14ac:dyDescent="0.2">
      <c r="O1955">
        <v>13.186</v>
      </c>
      <c r="P1955">
        <v>32.811999999999998</v>
      </c>
      <c r="Q1955">
        <v>3.0259999999999998E-4</v>
      </c>
      <c r="R1955">
        <v>4.3999999999999997E-2</v>
      </c>
      <c r="S1955">
        <f t="shared" si="31"/>
        <v>12.104000000000001</v>
      </c>
    </row>
    <row r="1956" spans="15:19" x14ac:dyDescent="0.2">
      <c r="O1956">
        <v>15.936</v>
      </c>
      <c r="P1956">
        <v>32.558999999999997</v>
      </c>
      <c r="Q1956">
        <v>3.3454999999999997E-4</v>
      </c>
      <c r="R1956">
        <v>4.3999999999999997E-2</v>
      </c>
      <c r="S1956">
        <f t="shared" si="31"/>
        <v>13.381999999999998</v>
      </c>
    </row>
    <row r="1957" spans="15:19" x14ac:dyDescent="0.2">
      <c r="O1957">
        <v>18.686</v>
      </c>
      <c r="P1957">
        <v>32.287999999999997</v>
      </c>
      <c r="Q1957">
        <v>3.6381E-4</v>
      </c>
      <c r="R1957">
        <v>4.3999999999999997E-2</v>
      </c>
      <c r="S1957">
        <f t="shared" si="31"/>
        <v>14.5524</v>
      </c>
    </row>
    <row r="1958" spans="15:19" x14ac:dyDescent="0.2">
      <c r="O1958">
        <v>21.436</v>
      </c>
      <c r="P1958">
        <v>32.003</v>
      </c>
      <c r="Q1958">
        <v>3.9069000000000002E-4</v>
      </c>
      <c r="R1958">
        <v>4.3999999999999997E-2</v>
      </c>
      <c r="S1958">
        <f t="shared" si="31"/>
        <v>15.627600000000001</v>
      </c>
    </row>
    <row r="1959" spans="15:19" x14ac:dyDescent="0.2">
      <c r="O1959">
        <v>24.186</v>
      </c>
      <c r="P1959">
        <v>31.707999999999998</v>
      </c>
      <c r="Q1959">
        <v>4.1545999999999998E-4</v>
      </c>
      <c r="R1959">
        <v>4.3999999999999997E-2</v>
      </c>
      <c r="S1959">
        <f t="shared" si="31"/>
        <v>16.618399999999998</v>
      </c>
    </row>
    <row r="1960" spans="15:19" x14ac:dyDescent="0.2">
      <c r="O1960">
        <v>26.936</v>
      </c>
      <c r="P1960">
        <v>31.407</v>
      </c>
      <c r="Q1960">
        <v>4.3836999999999999E-4</v>
      </c>
      <c r="R1960">
        <v>4.3999999999999997E-2</v>
      </c>
      <c r="S1960">
        <f t="shared" si="31"/>
        <v>17.534800000000001</v>
      </c>
    </row>
    <row r="1961" spans="15:19" x14ac:dyDescent="0.2">
      <c r="O1961">
        <v>29.686</v>
      </c>
      <c r="P1961">
        <v>31.1</v>
      </c>
      <c r="Q1961">
        <v>4.5961999999999999E-4</v>
      </c>
      <c r="R1961">
        <v>4.3999999999999997E-2</v>
      </c>
      <c r="S1961">
        <f t="shared" si="31"/>
        <v>18.384799999999998</v>
      </c>
    </row>
    <row r="1962" spans="15:19" x14ac:dyDescent="0.2">
      <c r="O1962">
        <v>32.436</v>
      </c>
      <c r="P1962">
        <v>30.789000000000001</v>
      </c>
      <c r="Q1962">
        <v>4.794E-4</v>
      </c>
      <c r="R1962">
        <v>4.3999999999999997E-2</v>
      </c>
      <c r="S1962">
        <f t="shared" si="31"/>
        <v>19.175999999999998</v>
      </c>
    </row>
    <row r="1963" spans="15:19" x14ac:dyDescent="0.2">
      <c r="O1963">
        <v>35.186</v>
      </c>
      <c r="P1963">
        <v>30.475999999999999</v>
      </c>
      <c r="Q1963">
        <v>4.9788000000000002E-4</v>
      </c>
      <c r="R1963">
        <v>4.3999999999999997E-2</v>
      </c>
      <c r="S1963">
        <f t="shared" si="31"/>
        <v>19.915200000000002</v>
      </c>
    </row>
    <row r="1964" spans="15:19" x14ac:dyDescent="0.2">
      <c r="O1964">
        <v>37.936</v>
      </c>
      <c r="P1964">
        <v>30.161999999999999</v>
      </c>
      <c r="Q1964">
        <v>5.1522000000000004E-4</v>
      </c>
      <c r="R1964">
        <v>4.3999999999999997E-2</v>
      </c>
      <c r="S1964">
        <f t="shared" si="31"/>
        <v>20.608800000000002</v>
      </c>
    </row>
    <row r="1965" spans="15:19" x14ac:dyDescent="0.2">
      <c r="O1965">
        <v>40.686</v>
      </c>
      <c r="P1965">
        <v>29.846</v>
      </c>
      <c r="Q1965">
        <v>5.3153E-4</v>
      </c>
      <c r="R1965">
        <v>4.3999999999999997E-2</v>
      </c>
      <c r="S1965">
        <f t="shared" si="31"/>
        <v>21.261200000000002</v>
      </c>
    </row>
    <row r="1966" spans="15:19" x14ac:dyDescent="0.2">
      <c r="O1966">
        <v>43.436</v>
      </c>
      <c r="P1966">
        <v>29.530999999999999</v>
      </c>
      <c r="Q1966">
        <v>5.4693999999999999E-4</v>
      </c>
      <c r="R1966">
        <v>4.3999999999999997E-2</v>
      </c>
      <c r="S1966">
        <f t="shared" si="31"/>
        <v>21.877600000000001</v>
      </c>
    </row>
    <row r="1967" spans="15:19" x14ac:dyDescent="0.2">
      <c r="O1967">
        <v>46.186</v>
      </c>
      <c r="P1967">
        <v>29.216000000000001</v>
      </c>
      <c r="Q1967">
        <v>5.6154000000000002E-4</v>
      </c>
      <c r="R1967">
        <v>4.3999999999999997E-2</v>
      </c>
      <c r="S1967">
        <f t="shared" si="31"/>
        <v>22.461600000000001</v>
      </c>
    </row>
    <row r="1968" spans="15:19" x14ac:dyDescent="0.2">
      <c r="O1968">
        <v>48.936</v>
      </c>
      <c r="P1968">
        <v>28.902999999999999</v>
      </c>
      <c r="Q1968">
        <v>5.7543999999999998E-4</v>
      </c>
      <c r="R1968">
        <v>4.3999999999999997E-2</v>
      </c>
      <c r="S1968">
        <f t="shared" si="31"/>
        <v>23.017599999999998</v>
      </c>
    </row>
    <row r="1969" spans="15:19" x14ac:dyDescent="0.2">
      <c r="O1969">
        <v>51.686</v>
      </c>
      <c r="P1969">
        <v>28.591000000000001</v>
      </c>
      <c r="Q1969">
        <v>5.8870999999999999E-4</v>
      </c>
      <c r="R1969">
        <v>4.3999999999999997E-2</v>
      </c>
      <c r="S1969">
        <f t="shared" si="31"/>
        <v>23.548400000000001</v>
      </c>
    </row>
    <row r="1970" spans="15:19" x14ac:dyDescent="0.2">
      <c r="O1970">
        <v>54.436</v>
      </c>
      <c r="P1970">
        <v>28.280999999999999</v>
      </c>
      <c r="Q1970">
        <v>6.0141999999999997E-4</v>
      </c>
      <c r="R1970">
        <v>4.3999999999999997E-2</v>
      </c>
      <c r="S1970">
        <f t="shared" si="31"/>
        <v>24.056799999999999</v>
      </c>
    </row>
    <row r="1971" spans="15:19" x14ac:dyDescent="0.2">
      <c r="O1971">
        <v>57.186</v>
      </c>
      <c r="P1971">
        <v>27.974</v>
      </c>
      <c r="Q1971">
        <v>6.1364000000000004E-4</v>
      </c>
      <c r="R1971">
        <v>4.3999999999999997E-2</v>
      </c>
      <c r="S1971">
        <f t="shared" si="31"/>
        <v>24.5456</v>
      </c>
    </row>
    <row r="1972" spans="15:19" x14ac:dyDescent="0.2">
      <c r="O1972">
        <v>59.936</v>
      </c>
      <c r="P1972">
        <v>27.67</v>
      </c>
      <c r="Q1972">
        <v>6.2542000000000001E-4</v>
      </c>
      <c r="R1972">
        <v>4.3999999999999997E-2</v>
      </c>
      <c r="S1972">
        <f t="shared" si="31"/>
        <v>25.0168</v>
      </c>
    </row>
    <row r="1973" spans="15:19" x14ac:dyDescent="0.2">
      <c r="O1973">
        <v>62.686</v>
      </c>
      <c r="P1973">
        <v>27.367999999999999</v>
      </c>
      <c r="Q1973">
        <v>6.3681000000000002E-4</v>
      </c>
      <c r="R1973">
        <v>4.3999999999999997E-2</v>
      </c>
      <c r="S1973">
        <f t="shared" si="31"/>
        <v>25.4724</v>
      </c>
    </row>
    <row r="1974" spans="15:19" x14ac:dyDescent="0.2">
      <c r="O1974">
        <v>65.436000000000007</v>
      </c>
      <c r="P1974">
        <v>27.07</v>
      </c>
      <c r="Q1974">
        <v>6.4785999999999999E-4</v>
      </c>
      <c r="R1974">
        <v>4.3999999999999997E-2</v>
      </c>
      <c r="S1974">
        <f t="shared" si="31"/>
        <v>25.914400000000001</v>
      </c>
    </row>
    <row r="1975" spans="15:19" x14ac:dyDescent="0.2">
      <c r="O1975">
        <v>68.186000000000007</v>
      </c>
      <c r="P1975">
        <v>26.774999999999999</v>
      </c>
      <c r="Q1975">
        <v>6.5861000000000001E-4</v>
      </c>
      <c r="R1975">
        <v>4.3999999999999997E-2</v>
      </c>
      <c r="S1975">
        <f t="shared" si="31"/>
        <v>26.3444</v>
      </c>
    </row>
    <row r="1976" spans="15:19" x14ac:dyDescent="0.2">
      <c r="O1976">
        <v>70.936000000000007</v>
      </c>
      <c r="P1976">
        <v>26.484000000000002</v>
      </c>
      <c r="Q1976">
        <v>6.6907999999999996E-4</v>
      </c>
      <c r="R1976">
        <v>4.3999999999999997E-2</v>
      </c>
      <c r="S1976">
        <f t="shared" si="31"/>
        <v>26.763199999999998</v>
      </c>
    </row>
    <row r="1977" spans="15:19" x14ac:dyDescent="0.2">
      <c r="O1977">
        <v>73.686000000000007</v>
      </c>
      <c r="P1977">
        <v>26.196999999999999</v>
      </c>
      <c r="Q1977">
        <v>6.7931999999999997E-4</v>
      </c>
      <c r="R1977">
        <v>4.3999999999999997E-2</v>
      </c>
      <c r="S1977">
        <f t="shared" si="31"/>
        <v>27.172799999999995</v>
      </c>
    </row>
    <row r="1978" spans="15:19" x14ac:dyDescent="0.2">
      <c r="O1978">
        <v>76.436000000000007</v>
      </c>
      <c r="P1978">
        <v>25.913</v>
      </c>
      <c r="Q1978">
        <v>6.8935000000000003E-4</v>
      </c>
      <c r="R1978">
        <v>4.3999999999999997E-2</v>
      </c>
      <c r="S1978">
        <f t="shared" si="31"/>
        <v>27.574000000000002</v>
      </c>
    </row>
    <row r="1979" spans="15:19" x14ac:dyDescent="0.2">
      <c r="O1979">
        <v>79.186000000000007</v>
      </c>
      <c r="P1979">
        <v>25.634</v>
      </c>
      <c r="Q1979">
        <v>6.9917999999999998E-4</v>
      </c>
      <c r="R1979">
        <v>4.3999999999999997E-2</v>
      </c>
      <c r="S1979">
        <f t="shared" si="31"/>
        <v>27.967199999999998</v>
      </c>
    </row>
    <row r="1980" spans="15:19" x14ac:dyDescent="0.2">
      <c r="O1980">
        <v>81.936000000000007</v>
      </c>
      <c r="P1980">
        <v>25.359000000000002</v>
      </c>
      <c r="Q1980">
        <v>7.0885000000000002E-4</v>
      </c>
      <c r="R1980">
        <v>4.3999999999999997E-2</v>
      </c>
      <c r="S1980">
        <f t="shared" si="31"/>
        <v>28.353999999999999</v>
      </c>
    </row>
    <row r="1981" spans="15:19" x14ac:dyDescent="0.2">
      <c r="O1981">
        <v>84.686000000000007</v>
      </c>
      <c r="P1981">
        <v>25.088000000000001</v>
      </c>
      <c r="Q1981">
        <v>7.1838000000000002E-4</v>
      </c>
      <c r="R1981">
        <v>4.3999999999999997E-2</v>
      </c>
      <c r="S1981">
        <f t="shared" si="31"/>
        <v>28.735200000000003</v>
      </c>
    </row>
    <row r="1982" spans="15:19" x14ac:dyDescent="0.2">
      <c r="O1982">
        <v>87.436000000000007</v>
      </c>
      <c r="P1982">
        <v>24.821000000000002</v>
      </c>
      <c r="Q1982">
        <v>7.2776999999999998E-4</v>
      </c>
      <c r="R1982">
        <v>4.3999999999999997E-2</v>
      </c>
      <c r="S1982">
        <f t="shared" si="31"/>
        <v>29.110799999999998</v>
      </c>
    </row>
    <row r="1983" spans="15:19" x14ac:dyDescent="0.2">
      <c r="O1983">
        <v>90.186000000000007</v>
      </c>
      <c r="P1983">
        <v>24.558</v>
      </c>
      <c r="Q1983">
        <v>7.3705000000000005E-4</v>
      </c>
      <c r="R1983">
        <v>4.3999999999999997E-2</v>
      </c>
      <c r="S1983">
        <f t="shared" si="31"/>
        <v>29.482000000000003</v>
      </c>
    </row>
    <row r="1984" spans="15:19" x14ac:dyDescent="0.2">
      <c r="O1984">
        <v>92.936000000000007</v>
      </c>
      <c r="P1984">
        <v>24.3</v>
      </c>
      <c r="Q1984">
        <v>7.4622999999999996E-4</v>
      </c>
      <c r="R1984">
        <v>4.3999999999999997E-2</v>
      </c>
      <c r="S1984">
        <f t="shared" si="31"/>
        <v>29.8492</v>
      </c>
    </row>
    <row r="1985" spans="15:19" x14ac:dyDescent="0.2">
      <c r="O1985">
        <v>95.686000000000007</v>
      </c>
      <c r="P1985">
        <v>24.045999999999999</v>
      </c>
      <c r="Q1985">
        <v>7.5531000000000003E-4</v>
      </c>
      <c r="R1985">
        <v>4.3999999999999997E-2</v>
      </c>
      <c r="S1985">
        <f t="shared" si="31"/>
        <v>30.212399999999999</v>
      </c>
    </row>
    <row r="1986" spans="15:19" x14ac:dyDescent="0.2">
      <c r="O1986">
        <v>98.436000000000007</v>
      </c>
      <c r="P1986">
        <v>23.795999999999999</v>
      </c>
      <c r="Q1986">
        <v>7.6431999999999997E-4</v>
      </c>
      <c r="R1986">
        <v>4.3999999999999997E-2</v>
      </c>
      <c r="S1986">
        <f t="shared" si="31"/>
        <v>30.572799999999997</v>
      </c>
    </row>
    <row r="1987" spans="15:19" x14ac:dyDescent="0.2">
      <c r="O1987">
        <v>101.33</v>
      </c>
      <c r="P1987">
        <v>23.538</v>
      </c>
      <c r="Q1987">
        <v>7.7371000000000004E-4</v>
      </c>
      <c r="R1987">
        <v>4.3999999999999997E-2</v>
      </c>
      <c r="S1987">
        <f t="shared" si="31"/>
        <v>30.948399999999999</v>
      </c>
    </row>
    <row r="1988" spans="15:19" x14ac:dyDescent="0.2">
      <c r="O1988">
        <v>104.22</v>
      </c>
      <c r="P1988">
        <v>23.283999999999999</v>
      </c>
      <c r="Q1988">
        <v>7.8302999999999999E-4</v>
      </c>
      <c r="R1988">
        <v>4.3999999999999997E-2</v>
      </c>
      <c r="S1988">
        <f t="shared" si="31"/>
        <v>31.321200000000001</v>
      </c>
    </row>
    <row r="1989" spans="15:19" x14ac:dyDescent="0.2">
      <c r="O1989">
        <v>107.11</v>
      </c>
      <c r="P1989">
        <v>23.035</v>
      </c>
      <c r="Q1989">
        <v>7.9228999999999996E-4</v>
      </c>
      <c r="R1989">
        <v>4.3999999999999997E-2</v>
      </c>
      <c r="S1989">
        <f t="shared" si="31"/>
        <v>31.691600000000001</v>
      </c>
    </row>
    <row r="1990" spans="15:19" x14ac:dyDescent="0.2">
      <c r="O1990">
        <v>110</v>
      </c>
      <c r="P1990">
        <v>22.791</v>
      </c>
      <c r="Q1990">
        <v>8.0148999999999997E-4</v>
      </c>
      <c r="R1990">
        <v>4.3999999999999997E-2</v>
      </c>
      <c r="S1990">
        <f t="shared" si="31"/>
        <v>32.059600000000003</v>
      </c>
    </row>
    <row r="1991" spans="15:19" x14ac:dyDescent="0.2">
      <c r="O1991">
        <v>0</v>
      </c>
      <c r="P1991">
        <v>33.200000000000003</v>
      </c>
      <c r="Q1991">
        <v>1E-4</v>
      </c>
      <c r="R1991">
        <v>4.4999999999999998E-2</v>
      </c>
      <c r="S1991">
        <f t="shared" si="31"/>
        <v>4</v>
      </c>
    </row>
    <row r="1992" spans="15:19" x14ac:dyDescent="0.2">
      <c r="O1992">
        <v>2.62</v>
      </c>
      <c r="P1992">
        <v>33.536000000000001</v>
      </c>
      <c r="Q1992">
        <v>1.4784999999999999E-4</v>
      </c>
      <c r="R1992">
        <v>4.4999999999999998E-2</v>
      </c>
      <c r="S1992">
        <f t="shared" si="31"/>
        <v>5.9139999999999988</v>
      </c>
    </row>
    <row r="1993" spans="15:19" x14ac:dyDescent="0.2">
      <c r="O1993">
        <v>5.24</v>
      </c>
      <c r="P1993">
        <v>33.482999999999997</v>
      </c>
      <c r="Q1993">
        <v>1.9128999999999999E-4</v>
      </c>
      <c r="R1993">
        <v>4.4999999999999998E-2</v>
      </c>
      <c r="S1993">
        <f t="shared" si="31"/>
        <v>7.6515999999999993</v>
      </c>
    </row>
    <row r="1994" spans="15:19" x14ac:dyDescent="0.2">
      <c r="O1994">
        <v>7.8601000000000001</v>
      </c>
      <c r="P1994">
        <v>33.241</v>
      </c>
      <c r="Q1994">
        <v>2.3083000000000001E-4</v>
      </c>
      <c r="R1994">
        <v>4.4999999999999998E-2</v>
      </c>
      <c r="S1994">
        <f t="shared" si="31"/>
        <v>9.2332000000000001</v>
      </c>
    </row>
    <row r="1995" spans="15:19" x14ac:dyDescent="0.2">
      <c r="O1995">
        <v>10.48</v>
      </c>
      <c r="P1995">
        <v>32.988</v>
      </c>
      <c r="Q1995">
        <v>2.6687999999999999E-4</v>
      </c>
      <c r="R1995">
        <v>4.4999999999999998E-2</v>
      </c>
      <c r="S1995">
        <f t="shared" si="31"/>
        <v>10.675199999999998</v>
      </c>
    </row>
    <row r="1996" spans="15:19" x14ac:dyDescent="0.2">
      <c r="O1996">
        <v>13.23</v>
      </c>
      <c r="P1996">
        <v>32.756999999999998</v>
      </c>
      <c r="Q1996">
        <v>3.0137000000000002E-4</v>
      </c>
      <c r="R1996">
        <v>4.4999999999999998E-2</v>
      </c>
      <c r="S1996">
        <f t="shared" si="31"/>
        <v>12.0548</v>
      </c>
    </row>
    <row r="1997" spans="15:19" x14ac:dyDescent="0.2">
      <c r="O1997">
        <v>15.98</v>
      </c>
      <c r="P1997">
        <v>32.496000000000002</v>
      </c>
      <c r="Q1997">
        <v>3.3282E-4</v>
      </c>
      <c r="R1997">
        <v>4.4999999999999998E-2</v>
      </c>
      <c r="S1997">
        <f t="shared" si="31"/>
        <v>13.312799999999999</v>
      </c>
    </row>
    <row r="1998" spans="15:19" x14ac:dyDescent="0.2">
      <c r="O1998">
        <v>18.73</v>
      </c>
      <c r="P1998">
        <v>32.216000000000001</v>
      </c>
      <c r="Q1998">
        <v>3.6159000000000001E-4</v>
      </c>
      <c r="R1998">
        <v>4.4999999999999998E-2</v>
      </c>
      <c r="S1998">
        <f t="shared" si="31"/>
        <v>14.4636</v>
      </c>
    </row>
    <row r="1999" spans="15:19" x14ac:dyDescent="0.2">
      <c r="O1999">
        <v>21.48</v>
      </c>
      <c r="P1999">
        <v>31.922999999999998</v>
      </c>
      <c r="Q1999">
        <v>3.8798000000000001E-4</v>
      </c>
      <c r="R1999">
        <v>4.4999999999999998E-2</v>
      </c>
      <c r="S1999">
        <f t="shared" si="31"/>
        <v>15.5192</v>
      </c>
    </row>
    <row r="2000" spans="15:19" x14ac:dyDescent="0.2">
      <c r="O2000">
        <v>24.23</v>
      </c>
      <c r="P2000">
        <v>31.620999999999999</v>
      </c>
      <c r="Q2000">
        <v>4.1227000000000001E-4</v>
      </c>
      <c r="R2000">
        <v>4.4999999999999998E-2</v>
      </c>
      <c r="S2000">
        <f t="shared" si="31"/>
        <v>16.4908</v>
      </c>
    </row>
    <row r="2001" spans="15:19" x14ac:dyDescent="0.2">
      <c r="O2001">
        <v>26.98</v>
      </c>
      <c r="P2001">
        <v>31.312000000000001</v>
      </c>
      <c r="Q2001">
        <v>4.3471999999999998E-4</v>
      </c>
      <c r="R2001">
        <v>4.4999999999999998E-2</v>
      </c>
      <c r="S2001">
        <f t="shared" si="31"/>
        <v>17.3888</v>
      </c>
    </row>
    <row r="2002" spans="15:19" x14ac:dyDescent="0.2">
      <c r="O2002">
        <v>29.73</v>
      </c>
      <c r="P2002">
        <v>30.997</v>
      </c>
      <c r="Q2002">
        <v>4.5552E-4</v>
      </c>
      <c r="R2002">
        <v>4.4999999999999998E-2</v>
      </c>
      <c r="S2002">
        <f t="shared" ref="S2002:S2065" si="32">Q2002*40*1000</f>
        <v>18.220800000000001</v>
      </c>
    </row>
    <row r="2003" spans="15:19" x14ac:dyDescent="0.2">
      <c r="O2003">
        <v>32.479999999999997</v>
      </c>
      <c r="P2003">
        <v>30.678999999999998</v>
      </c>
      <c r="Q2003">
        <v>4.7488000000000001E-4</v>
      </c>
      <c r="R2003">
        <v>4.4999999999999998E-2</v>
      </c>
      <c r="S2003">
        <f t="shared" si="32"/>
        <v>18.995200000000001</v>
      </c>
    </row>
    <row r="2004" spans="15:19" x14ac:dyDescent="0.2">
      <c r="O2004">
        <v>35.229999999999997</v>
      </c>
      <c r="P2004">
        <v>30.359000000000002</v>
      </c>
      <c r="Q2004">
        <v>4.9295999999999997E-4</v>
      </c>
      <c r="R2004">
        <v>4.4999999999999998E-2</v>
      </c>
      <c r="S2004">
        <f t="shared" si="32"/>
        <v>19.718399999999995</v>
      </c>
    </row>
    <row r="2005" spans="15:19" x14ac:dyDescent="0.2">
      <c r="O2005">
        <v>37.979999999999997</v>
      </c>
      <c r="P2005">
        <v>30.036999999999999</v>
      </c>
      <c r="Q2005">
        <v>5.0991999999999997E-4</v>
      </c>
      <c r="R2005">
        <v>4.4999999999999998E-2</v>
      </c>
      <c r="S2005">
        <f t="shared" si="32"/>
        <v>20.396799999999999</v>
      </c>
    </row>
    <row r="2006" spans="15:19" x14ac:dyDescent="0.2">
      <c r="O2006">
        <v>40.729999999999997</v>
      </c>
      <c r="P2006">
        <v>29.715</v>
      </c>
      <c r="Q2006">
        <v>5.2587E-4</v>
      </c>
      <c r="R2006">
        <v>4.4999999999999998E-2</v>
      </c>
      <c r="S2006">
        <f t="shared" si="32"/>
        <v>21.034800000000001</v>
      </c>
    </row>
    <row r="2007" spans="15:19" x14ac:dyDescent="0.2">
      <c r="O2007">
        <v>43.48</v>
      </c>
      <c r="P2007">
        <v>29.393000000000001</v>
      </c>
      <c r="Q2007">
        <v>5.4093999999999995E-4</v>
      </c>
      <c r="R2007">
        <v>4.4999999999999998E-2</v>
      </c>
      <c r="S2007">
        <f t="shared" si="32"/>
        <v>21.637599999999999</v>
      </c>
    </row>
    <row r="2008" spans="15:19" x14ac:dyDescent="0.2">
      <c r="O2008">
        <v>46.23</v>
      </c>
      <c r="P2008">
        <v>29.071999999999999</v>
      </c>
      <c r="Q2008">
        <v>5.5524000000000003E-4</v>
      </c>
      <c r="R2008">
        <v>4.4999999999999998E-2</v>
      </c>
      <c r="S2008">
        <f t="shared" si="32"/>
        <v>22.209600000000002</v>
      </c>
    </row>
    <row r="2009" spans="15:19" x14ac:dyDescent="0.2">
      <c r="O2009">
        <v>48.98</v>
      </c>
      <c r="P2009">
        <v>28.751999999999999</v>
      </c>
      <c r="Q2009">
        <v>5.6884000000000004E-4</v>
      </c>
      <c r="R2009">
        <v>4.4999999999999998E-2</v>
      </c>
      <c r="S2009">
        <f t="shared" si="32"/>
        <v>22.753600000000002</v>
      </c>
    </row>
    <row r="2010" spans="15:19" x14ac:dyDescent="0.2">
      <c r="O2010">
        <v>51.73</v>
      </c>
      <c r="P2010">
        <v>28.434000000000001</v>
      </c>
      <c r="Q2010">
        <v>5.8184000000000003E-4</v>
      </c>
      <c r="R2010">
        <v>4.4999999999999998E-2</v>
      </c>
      <c r="S2010">
        <f t="shared" si="32"/>
        <v>23.273600000000002</v>
      </c>
    </row>
    <row r="2011" spans="15:19" x14ac:dyDescent="0.2">
      <c r="O2011">
        <v>54.48</v>
      </c>
      <c r="P2011">
        <v>28.119</v>
      </c>
      <c r="Q2011">
        <v>5.9429999999999997E-4</v>
      </c>
      <c r="R2011">
        <v>4.4999999999999998E-2</v>
      </c>
      <c r="S2011">
        <f t="shared" si="32"/>
        <v>23.771999999999998</v>
      </c>
    </row>
    <row r="2012" spans="15:19" x14ac:dyDescent="0.2">
      <c r="O2012">
        <v>57.23</v>
      </c>
      <c r="P2012">
        <v>27.806000000000001</v>
      </c>
      <c r="Q2012">
        <v>6.0627999999999995E-4</v>
      </c>
      <c r="R2012">
        <v>4.4999999999999998E-2</v>
      </c>
      <c r="S2012">
        <f t="shared" si="32"/>
        <v>24.251199999999997</v>
      </c>
    </row>
    <row r="2013" spans="15:19" x14ac:dyDescent="0.2">
      <c r="O2013">
        <v>59.98</v>
      </c>
      <c r="P2013">
        <v>27.497</v>
      </c>
      <c r="Q2013">
        <v>6.1784999999999997E-4</v>
      </c>
      <c r="R2013">
        <v>4.4999999999999998E-2</v>
      </c>
      <c r="S2013">
        <f t="shared" si="32"/>
        <v>24.713999999999999</v>
      </c>
    </row>
    <row r="2014" spans="15:19" x14ac:dyDescent="0.2">
      <c r="O2014">
        <v>62.73</v>
      </c>
      <c r="P2014">
        <v>27.19</v>
      </c>
      <c r="Q2014">
        <v>6.2903999999999998E-4</v>
      </c>
      <c r="R2014">
        <v>4.4999999999999998E-2</v>
      </c>
      <c r="S2014">
        <f t="shared" si="32"/>
        <v>25.1616</v>
      </c>
    </row>
    <row r="2015" spans="15:19" x14ac:dyDescent="0.2">
      <c r="O2015">
        <v>65.48</v>
      </c>
      <c r="P2015">
        <v>26.888000000000002</v>
      </c>
      <c r="Q2015">
        <v>6.3991000000000004E-4</v>
      </c>
      <c r="R2015">
        <v>4.4999999999999998E-2</v>
      </c>
      <c r="S2015">
        <f t="shared" si="32"/>
        <v>25.596400000000003</v>
      </c>
    </row>
    <row r="2016" spans="15:19" x14ac:dyDescent="0.2">
      <c r="O2016">
        <v>68.23</v>
      </c>
      <c r="P2016">
        <v>26.588999999999999</v>
      </c>
      <c r="Q2016">
        <v>6.5048999999999999E-4</v>
      </c>
      <c r="R2016">
        <v>4.4999999999999998E-2</v>
      </c>
      <c r="S2016">
        <f t="shared" si="32"/>
        <v>26.019600000000001</v>
      </c>
    </row>
    <row r="2017" spans="15:19" x14ac:dyDescent="0.2">
      <c r="O2017">
        <v>70.98</v>
      </c>
      <c r="P2017">
        <v>26.292999999999999</v>
      </c>
      <c r="Q2017">
        <v>6.6080999999999996E-4</v>
      </c>
      <c r="R2017">
        <v>4.4999999999999998E-2</v>
      </c>
      <c r="S2017">
        <f t="shared" si="32"/>
        <v>26.432399999999998</v>
      </c>
    </row>
    <row r="2018" spans="15:19" x14ac:dyDescent="0.2">
      <c r="O2018">
        <v>73.73</v>
      </c>
      <c r="P2018">
        <v>26.001999999999999</v>
      </c>
      <c r="Q2018">
        <v>6.7091000000000004E-4</v>
      </c>
      <c r="R2018">
        <v>4.4999999999999998E-2</v>
      </c>
      <c r="S2018">
        <f t="shared" si="32"/>
        <v>26.836400000000005</v>
      </c>
    </row>
    <row r="2019" spans="15:19" x14ac:dyDescent="0.2">
      <c r="O2019">
        <v>76.48</v>
      </c>
      <c r="P2019">
        <v>25.715</v>
      </c>
      <c r="Q2019">
        <v>6.8079999999999996E-4</v>
      </c>
      <c r="R2019">
        <v>4.4999999999999998E-2</v>
      </c>
      <c r="S2019">
        <f t="shared" si="32"/>
        <v>27.231999999999999</v>
      </c>
    </row>
    <row r="2020" spans="15:19" x14ac:dyDescent="0.2">
      <c r="O2020">
        <v>79.23</v>
      </c>
      <c r="P2020">
        <v>25.433</v>
      </c>
      <c r="Q2020">
        <v>6.9052000000000002E-4</v>
      </c>
      <c r="R2020">
        <v>4.4999999999999998E-2</v>
      </c>
      <c r="S2020">
        <f t="shared" si="32"/>
        <v>27.620800000000003</v>
      </c>
    </row>
    <row r="2021" spans="15:19" x14ac:dyDescent="0.2">
      <c r="O2021">
        <v>81.98</v>
      </c>
      <c r="P2021">
        <v>25.155000000000001</v>
      </c>
      <c r="Q2021">
        <v>7.0009E-4</v>
      </c>
      <c r="R2021">
        <v>4.4999999999999998E-2</v>
      </c>
      <c r="S2021">
        <f t="shared" si="32"/>
        <v>28.003599999999999</v>
      </c>
    </row>
    <row r="2022" spans="15:19" x14ac:dyDescent="0.2">
      <c r="O2022">
        <v>84.73</v>
      </c>
      <c r="P2022">
        <v>24.881</v>
      </c>
      <c r="Q2022">
        <v>7.0951E-4</v>
      </c>
      <c r="R2022">
        <v>4.4999999999999998E-2</v>
      </c>
      <c r="S2022">
        <f t="shared" si="32"/>
        <v>28.380400000000002</v>
      </c>
    </row>
    <row r="2023" spans="15:19" x14ac:dyDescent="0.2">
      <c r="O2023">
        <v>87.48</v>
      </c>
      <c r="P2023">
        <v>24.611000000000001</v>
      </c>
      <c r="Q2023">
        <v>7.1882000000000001E-4</v>
      </c>
      <c r="R2023">
        <v>4.4999999999999998E-2</v>
      </c>
      <c r="S2023">
        <f t="shared" si="32"/>
        <v>28.752800000000001</v>
      </c>
    </row>
    <row r="2024" spans="15:19" x14ac:dyDescent="0.2">
      <c r="O2024">
        <v>90.23</v>
      </c>
      <c r="P2024">
        <v>24.346</v>
      </c>
      <c r="Q2024">
        <v>7.2800999999999996E-4</v>
      </c>
      <c r="R2024">
        <v>4.4999999999999998E-2</v>
      </c>
      <c r="S2024">
        <f t="shared" si="32"/>
        <v>29.120399999999997</v>
      </c>
    </row>
    <row r="2025" spans="15:19" x14ac:dyDescent="0.2">
      <c r="O2025">
        <v>92.98</v>
      </c>
      <c r="P2025">
        <v>24.085999999999999</v>
      </c>
      <c r="Q2025">
        <v>7.3711000000000002E-4</v>
      </c>
      <c r="R2025">
        <v>4.4999999999999998E-2</v>
      </c>
      <c r="S2025">
        <f t="shared" si="32"/>
        <v>29.484400000000001</v>
      </c>
    </row>
    <row r="2026" spans="15:19" x14ac:dyDescent="0.2">
      <c r="O2026">
        <v>95.73</v>
      </c>
      <c r="P2026">
        <v>23.829000000000001</v>
      </c>
      <c r="Q2026">
        <v>7.4613000000000001E-4</v>
      </c>
      <c r="R2026">
        <v>4.4999999999999998E-2</v>
      </c>
      <c r="S2026">
        <f t="shared" si="32"/>
        <v>29.845200000000002</v>
      </c>
    </row>
    <row r="2027" spans="15:19" x14ac:dyDescent="0.2">
      <c r="O2027">
        <v>98.48</v>
      </c>
      <c r="P2027">
        <v>23.577999999999999</v>
      </c>
      <c r="Q2027">
        <v>7.5507000000000005E-4</v>
      </c>
      <c r="R2027">
        <v>4.4999999999999998E-2</v>
      </c>
      <c r="S2027">
        <f t="shared" si="32"/>
        <v>30.202800000000003</v>
      </c>
    </row>
    <row r="2028" spans="15:19" x14ac:dyDescent="0.2">
      <c r="O2028">
        <v>101.36</v>
      </c>
      <c r="P2028">
        <v>23.318999999999999</v>
      </c>
      <c r="Q2028">
        <v>7.6437E-4</v>
      </c>
      <c r="R2028">
        <v>4.4999999999999998E-2</v>
      </c>
      <c r="S2028">
        <f t="shared" si="32"/>
        <v>30.5748</v>
      </c>
    </row>
    <row r="2029" spans="15:19" x14ac:dyDescent="0.2">
      <c r="O2029">
        <v>104.24</v>
      </c>
      <c r="P2029">
        <v>23.065000000000001</v>
      </c>
      <c r="Q2029">
        <v>7.7360000000000005E-4</v>
      </c>
      <c r="R2029">
        <v>4.4999999999999998E-2</v>
      </c>
      <c r="S2029">
        <f t="shared" si="32"/>
        <v>30.944000000000003</v>
      </c>
    </row>
    <row r="2030" spans="15:19" x14ac:dyDescent="0.2">
      <c r="O2030">
        <v>107.12</v>
      </c>
      <c r="P2030">
        <v>22.815000000000001</v>
      </c>
      <c r="Q2030">
        <v>7.8277999999999996E-4</v>
      </c>
      <c r="R2030">
        <v>4.4999999999999998E-2</v>
      </c>
      <c r="S2030">
        <f t="shared" si="32"/>
        <v>31.311199999999996</v>
      </c>
    </row>
    <row r="2031" spans="15:19" x14ac:dyDescent="0.2">
      <c r="O2031">
        <v>110</v>
      </c>
      <c r="P2031">
        <v>22.57</v>
      </c>
      <c r="Q2031">
        <v>7.9191000000000005E-4</v>
      </c>
      <c r="R2031">
        <v>4.4999999999999998E-2</v>
      </c>
      <c r="S2031">
        <f t="shared" si="32"/>
        <v>31.676400000000001</v>
      </c>
    </row>
    <row r="2032" spans="15:19" x14ac:dyDescent="0.2">
      <c r="O2032">
        <v>0</v>
      </c>
      <c r="P2032">
        <v>33.200000000000003</v>
      </c>
      <c r="Q2032">
        <v>1E-4</v>
      </c>
      <c r="R2032">
        <v>4.5999999999999999E-2</v>
      </c>
      <c r="S2032">
        <f t="shared" si="32"/>
        <v>4</v>
      </c>
    </row>
    <row r="2033" spans="15:19" x14ac:dyDescent="0.2">
      <c r="O2033">
        <v>2.6312000000000002</v>
      </c>
      <c r="P2033">
        <v>33.524999999999999</v>
      </c>
      <c r="Q2033">
        <v>1.4778999999999999E-4</v>
      </c>
      <c r="R2033">
        <v>4.5999999999999999E-2</v>
      </c>
      <c r="S2033">
        <f t="shared" si="32"/>
        <v>5.9115999999999991</v>
      </c>
    </row>
    <row r="2034" spans="15:19" x14ac:dyDescent="0.2">
      <c r="O2034">
        <v>5.2622999999999998</v>
      </c>
      <c r="P2034">
        <v>33.460999999999999</v>
      </c>
      <c r="Q2034">
        <v>1.9107999999999999E-4</v>
      </c>
      <c r="R2034">
        <v>4.5999999999999999E-2</v>
      </c>
      <c r="S2034">
        <f t="shared" si="32"/>
        <v>7.6431999999999993</v>
      </c>
    </row>
    <row r="2035" spans="15:19" x14ac:dyDescent="0.2">
      <c r="O2035">
        <v>7.8935000000000004</v>
      </c>
      <c r="P2035">
        <v>33.204999999999998</v>
      </c>
      <c r="Q2035">
        <v>2.3038E-4</v>
      </c>
      <c r="R2035">
        <v>4.5999999999999999E-2</v>
      </c>
      <c r="S2035">
        <f t="shared" si="32"/>
        <v>9.2151999999999994</v>
      </c>
    </row>
    <row r="2036" spans="15:19" x14ac:dyDescent="0.2">
      <c r="O2036">
        <v>10.525</v>
      </c>
      <c r="P2036">
        <v>32.941000000000003</v>
      </c>
      <c r="Q2036">
        <v>2.6614999999999999E-4</v>
      </c>
      <c r="R2036">
        <v>4.5999999999999999E-2</v>
      </c>
      <c r="S2036">
        <f t="shared" si="32"/>
        <v>10.645999999999999</v>
      </c>
    </row>
    <row r="2037" spans="15:19" x14ac:dyDescent="0.2">
      <c r="O2037">
        <v>13.275</v>
      </c>
      <c r="P2037">
        <v>32.701000000000001</v>
      </c>
      <c r="Q2037">
        <v>3.0015E-4</v>
      </c>
      <c r="R2037">
        <v>4.5999999999999999E-2</v>
      </c>
      <c r="S2037">
        <f t="shared" si="32"/>
        <v>12.005999999999998</v>
      </c>
    </row>
    <row r="2038" spans="15:19" x14ac:dyDescent="0.2">
      <c r="O2038">
        <v>16.024999999999999</v>
      </c>
      <c r="P2038">
        <v>32.432000000000002</v>
      </c>
      <c r="Q2038">
        <v>3.3112000000000001E-4</v>
      </c>
      <c r="R2038">
        <v>4.5999999999999999E-2</v>
      </c>
      <c r="S2038">
        <f t="shared" si="32"/>
        <v>13.244800000000001</v>
      </c>
    </row>
    <row r="2039" spans="15:19" x14ac:dyDescent="0.2">
      <c r="O2039">
        <v>18.774999999999999</v>
      </c>
      <c r="P2039">
        <v>32.143999999999998</v>
      </c>
      <c r="Q2039">
        <v>3.5939000000000001E-4</v>
      </c>
      <c r="R2039">
        <v>4.5999999999999999E-2</v>
      </c>
      <c r="S2039">
        <f t="shared" si="32"/>
        <v>14.3756</v>
      </c>
    </row>
    <row r="2040" spans="15:19" x14ac:dyDescent="0.2">
      <c r="O2040">
        <v>21.524999999999999</v>
      </c>
      <c r="P2040">
        <v>31.843</v>
      </c>
      <c r="Q2040">
        <v>3.8529999999999999E-4</v>
      </c>
      <c r="R2040">
        <v>4.5999999999999999E-2</v>
      </c>
      <c r="S2040">
        <f t="shared" si="32"/>
        <v>15.411999999999999</v>
      </c>
    </row>
    <row r="2041" spans="15:19" x14ac:dyDescent="0.2">
      <c r="O2041">
        <v>24.274999999999999</v>
      </c>
      <c r="P2041">
        <v>31.533000000000001</v>
      </c>
      <c r="Q2041">
        <v>4.0913000000000001E-4</v>
      </c>
      <c r="R2041">
        <v>4.5999999999999999E-2</v>
      </c>
      <c r="S2041">
        <f t="shared" si="32"/>
        <v>16.365200000000002</v>
      </c>
    </row>
    <row r="2042" spans="15:19" x14ac:dyDescent="0.2">
      <c r="O2042">
        <v>27.024999999999999</v>
      </c>
      <c r="P2042">
        <v>31.216000000000001</v>
      </c>
      <c r="Q2042">
        <v>4.3113E-4</v>
      </c>
      <c r="R2042">
        <v>4.5999999999999999E-2</v>
      </c>
      <c r="S2042">
        <f t="shared" si="32"/>
        <v>17.245199999999997</v>
      </c>
    </row>
    <row r="2043" spans="15:19" x14ac:dyDescent="0.2">
      <c r="O2043">
        <v>29.774999999999999</v>
      </c>
      <c r="P2043">
        <v>30.893999999999998</v>
      </c>
      <c r="Q2043">
        <v>4.5150000000000002E-4</v>
      </c>
      <c r="R2043">
        <v>4.5999999999999999E-2</v>
      </c>
      <c r="S2043">
        <f t="shared" si="32"/>
        <v>18.059999999999999</v>
      </c>
    </row>
    <row r="2044" spans="15:19" x14ac:dyDescent="0.2">
      <c r="O2044">
        <v>32.524999999999999</v>
      </c>
      <c r="P2044">
        <v>30.568000000000001</v>
      </c>
      <c r="Q2044">
        <v>4.7045000000000002E-4</v>
      </c>
      <c r="R2044">
        <v>4.5999999999999999E-2</v>
      </c>
      <c r="S2044">
        <f t="shared" si="32"/>
        <v>18.818000000000001</v>
      </c>
    </row>
    <row r="2045" spans="15:19" x14ac:dyDescent="0.2">
      <c r="O2045">
        <v>35.274999999999999</v>
      </c>
      <c r="P2045">
        <v>30.241</v>
      </c>
      <c r="Q2045">
        <v>4.8815000000000002E-4</v>
      </c>
      <c r="R2045">
        <v>4.5999999999999999E-2</v>
      </c>
      <c r="S2045">
        <f t="shared" si="32"/>
        <v>19.526000000000003</v>
      </c>
    </row>
    <row r="2046" spans="15:19" x14ac:dyDescent="0.2">
      <c r="O2046">
        <v>38.024999999999999</v>
      </c>
      <c r="P2046">
        <v>29.911999999999999</v>
      </c>
      <c r="Q2046">
        <v>5.0473E-4</v>
      </c>
      <c r="R2046">
        <v>4.5999999999999999E-2</v>
      </c>
      <c r="S2046">
        <f t="shared" si="32"/>
        <v>20.1892</v>
      </c>
    </row>
    <row r="2047" spans="15:19" x14ac:dyDescent="0.2">
      <c r="O2047">
        <v>40.774999999999999</v>
      </c>
      <c r="P2047">
        <v>29.582999999999998</v>
      </c>
      <c r="Q2047">
        <v>5.2035000000000004E-4</v>
      </c>
      <c r="R2047">
        <v>4.5999999999999999E-2</v>
      </c>
      <c r="S2047">
        <f t="shared" si="32"/>
        <v>20.814000000000004</v>
      </c>
    </row>
    <row r="2048" spans="15:19" x14ac:dyDescent="0.2">
      <c r="O2048">
        <v>43.524999999999999</v>
      </c>
      <c r="P2048">
        <v>29.254000000000001</v>
      </c>
      <c r="Q2048">
        <v>5.3510000000000005E-4</v>
      </c>
      <c r="R2048">
        <v>4.5999999999999999E-2</v>
      </c>
      <c r="S2048">
        <f t="shared" si="32"/>
        <v>21.404000000000003</v>
      </c>
    </row>
    <row r="2049" spans="15:19" x14ac:dyDescent="0.2">
      <c r="O2049">
        <v>46.274999999999999</v>
      </c>
      <c r="P2049">
        <v>28.927</v>
      </c>
      <c r="Q2049">
        <v>5.4909000000000002E-4</v>
      </c>
      <c r="R2049">
        <v>4.5999999999999999E-2</v>
      </c>
      <c r="S2049">
        <f t="shared" si="32"/>
        <v>21.9636</v>
      </c>
    </row>
    <row r="2050" spans="15:19" x14ac:dyDescent="0.2">
      <c r="O2050">
        <v>49.024999999999999</v>
      </c>
      <c r="P2050">
        <v>28.600999999999999</v>
      </c>
      <c r="Q2050">
        <v>5.6242E-4</v>
      </c>
      <c r="R2050">
        <v>4.5999999999999999E-2</v>
      </c>
      <c r="S2050">
        <f t="shared" si="32"/>
        <v>22.4968</v>
      </c>
    </row>
    <row r="2051" spans="15:19" x14ac:dyDescent="0.2">
      <c r="O2051">
        <v>51.774999999999999</v>
      </c>
      <c r="P2051">
        <v>28.277999999999999</v>
      </c>
      <c r="Q2051">
        <v>5.7516000000000002E-4</v>
      </c>
      <c r="R2051">
        <v>4.5999999999999999E-2</v>
      </c>
      <c r="S2051">
        <f t="shared" si="32"/>
        <v>23.006399999999999</v>
      </c>
    </row>
    <row r="2052" spans="15:19" x14ac:dyDescent="0.2">
      <c r="O2052">
        <v>54.524999999999999</v>
      </c>
      <c r="P2052">
        <v>27.957000000000001</v>
      </c>
      <c r="Q2052">
        <v>5.8739000000000003E-4</v>
      </c>
      <c r="R2052">
        <v>4.5999999999999999E-2</v>
      </c>
      <c r="S2052">
        <f t="shared" si="32"/>
        <v>23.495600000000003</v>
      </c>
    </row>
    <row r="2053" spans="15:19" x14ac:dyDescent="0.2">
      <c r="O2053">
        <v>57.274999999999999</v>
      </c>
      <c r="P2053">
        <v>27.638999999999999</v>
      </c>
      <c r="Q2053">
        <v>5.9915000000000001E-4</v>
      </c>
      <c r="R2053">
        <v>4.5999999999999999E-2</v>
      </c>
      <c r="S2053">
        <f t="shared" si="32"/>
        <v>23.966000000000001</v>
      </c>
    </row>
    <row r="2054" spans="15:19" x14ac:dyDescent="0.2">
      <c r="O2054">
        <v>60.024999999999999</v>
      </c>
      <c r="P2054">
        <v>27.324999999999999</v>
      </c>
      <c r="Q2054">
        <v>6.1052000000000003E-4</v>
      </c>
      <c r="R2054">
        <v>4.5999999999999999E-2</v>
      </c>
      <c r="S2054">
        <f t="shared" si="32"/>
        <v>24.4208</v>
      </c>
    </row>
    <row r="2055" spans="15:19" x14ac:dyDescent="0.2">
      <c r="O2055">
        <v>62.774999999999999</v>
      </c>
      <c r="P2055">
        <v>27.013999999999999</v>
      </c>
      <c r="Q2055">
        <v>6.2151999999999997E-4</v>
      </c>
      <c r="R2055">
        <v>4.5999999999999999E-2</v>
      </c>
      <c r="S2055">
        <f t="shared" si="32"/>
        <v>24.860799999999998</v>
      </c>
    </row>
    <row r="2056" spans="15:19" x14ac:dyDescent="0.2">
      <c r="O2056">
        <v>65.525000000000006</v>
      </c>
      <c r="P2056">
        <v>26.706</v>
      </c>
      <c r="Q2056">
        <v>6.3221999999999996E-4</v>
      </c>
      <c r="R2056">
        <v>4.5999999999999999E-2</v>
      </c>
      <c r="S2056">
        <f t="shared" si="32"/>
        <v>25.288800000000002</v>
      </c>
    </row>
    <row r="2057" spans="15:19" x14ac:dyDescent="0.2">
      <c r="O2057">
        <v>68.275000000000006</v>
      </c>
      <c r="P2057">
        <v>26.402999999999999</v>
      </c>
      <c r="Q2057">
        <v>6.4263999999999999E-4</v>
      </c>
      <c r="R2057">
        <v>4.5999999999999999E-2</v>
      </c>
      <c r="S2057">
        <f t="shared" si="32"/>
        <v>25.705599999999997</v>
      </c>
    </row>
    <row r="2058" spans="15:19" x14ac:dyDescent="0.2">
      <c r="O2058">
        <v>71.025000000000006</v>
      </c>
      <c r="P2058">
        <v>26.103999999999999</v>
      </c>
      <c r="Q2058">
        <v>6.5282000000000003E-4</v>
      </c>
      <c r="R2058">
        <v>4.5999999999999999E-2</v>
      </c>
      <c r="S2058">
        <f t="shared" si="32"/>
        <v>26.112800000000004</v>
      </c>
    </row>
    <row r="2059" spans="15:19" x14ac:dyDescent="0.2">
      <c r="O2059">
        <v>73.775000000000006</v>
      </c>
      <c r="P2059">
        <v>25.81</v>
      </c>
      <c r="Q2059">
        <v>6.6279000000000002E-4</v>
      </c>
      <c r="R2059">
        <v>4.5999999999999999E-2</v>
      </c>
      <c r="S2059">
        <f t="shared" si="32"/>
        <v>26.511600000000001</v>
      </c>
    </row>
    <row r="2060" spans="15:19" x14ac:dyDescent="0.2">
      <c r="O2060">
        <v>76.525000000000006</v>
      </c>
      <c r="P2060">
        <v>25.518999999999998</v>
      </c>
      <c r="Q2060">
        <v>6.7256E-4</v>
      </c>
      <c r="R2060">
        <v>4.5999999999999999E-2</v>
      </c>
      <c r="S2060">
        <f t="shared" si="32"/>
        <v>26.9024</v>
      </c>
    </row>
    <row r="2061" spans="15:19" x14ac:dyDescent="0.2">
      <c r="O2061">
        <v>79.275000000000006</v>
      </c>
      <c r="P2061">
        <v>25.234000000000002</v>
      </c>
      <c r="Q2061">
        <v>6.8216999999999996E-4</v>
      </c>
      <c r="R2061">
        <v>4.5999999999999999E-2</v>
      </c>
      <c r="S2061">
        <f t="shared" si="32"/>
        <v>27.286799999999999</v>
      </c>
    </row>
    <row r="2062" spans="15:19" x14ac:dyDescent="0.2">
      <c r="O2062">
        <v>82.025000000000006</v>
      </c>
      <c r="P2062">
        <v>24.952000000000002</v>
      </c>
      <c r="Q2062">
        <v>6.9163999999999998E-4</v>
      </c>
      <c r="R2062">
        <v>4.5999999999999999E-2</v>
      </c>
      <c r="S2062">
        <f t="shared" si="32"/>
        <v>27.665599999999998</v>
      </c>
    </row>
    <row r="2063" spans="15:19" x14ac:dyDescent="0.2">
      <c r="O2063">
        <v>84.775000000000006</v>
      </c>
      <c r="P2063">
        <v>24.675999999999998</v>
      </c>
      <c r="Q2063">
        <v>7.0096999999999998E-4</v>
      </c>
      <c r="R2063">
        <v>4.5999999999999999E-2</v>
      </c>
      <c r="S2063">
        <f t="shared" si="32"/>
        <v>28.038799999999998</v>
      </c>
    </row>
    <row r="2064" spans="15:19" x14ac:dyDescent="0.2">
      <c r="O2064">
        <v>87.525000000000006</v>
      </c>
      <c r="P2064">
        <v>24.404</v>
      </c>
      <c r="Q2064">
        <v>7.1020000000000002E-4</v>
      </c>
      <c r="R2064">
        <v>4.5999999999999999E-2</v>
      </c>
      <c r="S2064">
        <f t="shared" si="32"/>
        <v>28.408000000000001</v>
      </c>
    </row>
    <row r="2065" spans="15:19" x14ac:dyDescent="0.2">
      <c r="O2065">
        <v>90.275000000000006</v>
      </c>
      <c r="P2065">
        <v>24.137</v>
      </c>
      <c r="Q2065">
        <v>7.1931999999999996E-4</v>
      </c>
      <c r="R2065">
        <v>4.5999999999999999E-2</v>
      </c>
      <c r="S2065">
        <f t="shared" si="32"/>
        <v>28.772799999999997</v>
      </c>
    </row>
    <row r="2066" spans="15:19" x14ac:dyDescent="0.2">
      <c r="O2066">
        <v>93.025000000000006</v>
      </c>
      <c r="P2066">
        <v>23.873999999999999</v>
      </c>
      <c r="Q2066">
        <v>7.2835E-4</v>
      </c>
      <c r="R2066">
        <v>4.5999999999999999E-2</v>
      </c>
      <c r="S2066">
        <f t="shared" ref="S2066:S2129" si="33">Q2066*40*1000</f>
        <v>29.134</v>
      </c>
    </row>
    <row r="2067" spans="15:19" x14ac:dyDescent="0.2">
      <c r="O2067">
        <v>95.775000000000006</v>
      </c>
      <c r="P2067">
        <v>23.616</v>
      </c>
      <c r="Q2067">
        <v>7.3731000000000003E-4</v>
      </c>
      <c r="R2067">
        <v>4.5999999999999999E-2</v>
      </c>
      <c r="S2067">
        <f t="shared" si="33"/>
        <v>29.492400000000004</v>
      </c>
    </row>
    <row r="2068" spans="15:19" x14ac:dyDescent="0.2">
      <c r="O2068">
        <v>98.525000000000006</v>
      </c>
      <c r="P2068">
        <v>23.363</v>
      </c>
      <c r="Q2068">
        <v>7.4618999999999998E-4</v>
      </c>
      <c r="R2068">
        <v>4.5999999999999999E-2</v>
      </c>
      <c r="S2068">
        <f t="shared" si="33"/>
        <v>29.8476</v>
      </c>
    </row>
    <row r="2069" spans="15:19" x14ac:dyDescent="0.2">
      <c r="O2069">
        <v>101.39</v>
      </c>
      <c r="P2069">
        <v>23.103000000000002</v>
      </c>
      <c r="Q2069">
        <v>7.5540000000000004E-4</v>
      </c>
      <c r="R2069">
        <v>4.5999999999999999E-2</v>
      </c>
      <c r="S2069">
        <f t="shared" si="33"/>
        <v>30.216000000000001</v>
      </c>
    </row>
    <row r="2070" spans="15:19" x14ac:dyDescent="0.2">
      <c r="O2070">
        <v>104.26</v>
      </c>
      <c r="P2070">
        <v>22.847999999999999</v>
      </c>
      <c r="Q2070">
        <v>7.6455000000000002E-4</v>
      </c>
      <c r="R2070">
        <v>4.5999999999999999E-2</v>
      </c>
      <c r="S2070">
        <f t="shared" si="33"/>
        <v>30.582000000000001</v>
      </c>
    </row>
    <row r="2071" spans="15:19" x14ac:dyDescent="0.2">
      <c r="O2071">
        <v>107.13</v>
      </c>
      <c r="P2071">
        <v>22.597999999999999</v>
      </c>
      <c r="Q2071">
        <v>7.7364999999999997E-4</v>
      </c>
      <c r="R2071">
        <v>4.5999999999999999E-2</v>
      </c>
      <c r="S2071">
        <f t="shared" si="33"/>
        <v>30.945999999999998</v>
      </c>
    </row>
    <row r="2072" spans="15:19" x14ac:dyDescent="0.2">
      <c r="O2072">
        <v>110</v>
      </c>
      <c r="P2072">
        <v>22.353000000000002</v>
      </c>
      <c r="Q2072">
        <v>7.8271000000000005E-4</v>
      </c>
      <c r="R2072">
        <v>4.5999999999999999E-2</v>
      </c>
      <c r="S2072">
        <f t="shared" si="33"/>
        <v>31.308399999999999</v>
      </c>
    </row>
    <row r="2073" spans="15:19" x14ac:dyDescent="0.2">
      <c r="O2073">
        <v>0</v>
      </c>
      <c r="P2073">
        <v>33.200000000000003</v>
      </c>
      <c r="Q2073">
        <v>1E-4</v>
      </c>
      <c r="R2073">
        <v>4.7E-2</v>
      </c>
      <c r="S2073">
        <f t="shared" si="33"/>
        <v>4</v>
      </c>
    </row>
    <row r="2074" spans="15:19" x14ac:dyDescent="0.2">
      <c r="O2074">
        <v>2.6423999999999999</v>
      </c>
      <c r="P2074">
        <v>33.512999999999998</v>
      </c>
      <c r="Q2074">
        <v>1.4773E-4</v>
      </c>
      <c r="R2074">
        <v>4.7E-2</v>
      </c>
      <c r="S2074">
        <f t="shared" si="33"/>
        <v>5.9092000000000002</v>
      </c>
    </row>
    <row r="2075" spans="15:19" x14ac:dyDescent="0.2">
      <c r="O2075">
        <v>5.2847999999999997</v>
      </c>
      <c r="P2075">
        <v>33.438000000000002</v>
      </c>
      <c r="Q2075">
        <v>1.9086E-4</v>
      </c>
      <c r="R2075">
        <v>4.7E-2</v>
      </c>
      <c r="S2075">
        <f t="shared" si="33"/>
        <v>7.6343999999999994</v>
      </c>
    </row>
    <row r="2076" spans="15:19" x14ac:dyDescent="0.2">
      <c r="O2076">
        <v>7.9272</v>
      </c>
      <c r="P2076">
        <v>33.17</v>
      </c>
      <c r="Q2076">
        <v>2.2994000000000001E-4</v>
      </c>
      <c r="R2076">
        <v>4.7E-2</v>
      </c>
      <c r="S2076">
        <f t="shared" si="33"/>
        <v>9.1975999999999996</v>
      </c>
    </row>
    <row r="2077" spans="15:19" x14ac:dyDescent="0.2">
      <c r="O2077">
        <v>10.57</v>
      </c>
      <c r="P2077">
        <v>32.893000000000001</v>
      </c>
      <c r="Q2077">
        <v>2.6540999999999999E-4</v>
      </c>
      <c r="R2077">
        <v>4.7E-2</v>
      </c>
      <c r="S2077">
        <f t="shared" si="33"/>
        <v>10.616400000000001</v>
      </c>
    </row>
    <row r="2078" spans="15:19" x14ac:dyDescent="0.2">
      <c r="O2078">
        <v>13.32</v>
      </c>
      <c r="P2078">
        <v>32.645000000000003</v>
      </c>
      <c r="Q2078">
        <v>2.9893999999999998E-4</v>
      </c>
      <c r="R2078">
        <v>4.7E-2</v>
      </c>
      <c r="S2078">
        <f t="shared" si="33"/>
        <v>11.957599999999999</v>
      </c>
    </row>
    <row r="2079" spans="15:19" x14ac:dyDescent="0.2">
      <c r="O2079">
        <v>16.07</v>
      </c>
      <c r="P2079">
        <v>32.368000000000002</v>
      </c>
      <c r="Q2079">
        <v>3.2941999999999997E-4</v>
      </c>
      <c r="R2079">
        <v>4.7E-2</v>
      </c>
      <c r="S2079">
        <f t="shared" si="33"/>
        <v>13.176799999999998</v>
      </c>
    </row>
    <row r="2080" spans="15:19" x14ac:dyDescent="0.2">
      <c r="O2080">
        <v>18.82</v>
      </c>
      <c r="P2080">
        <v>32.072000000000003</v>
      </c>
      <c r="Q2080">
        <v>3.5722E-4</v>
      </c>
      <c r="R2080">
        <v>4.7E-2</v>
      </c>
      <c r="S2080">
        <f t="shared" si="33"/>
        <v>14.2888</v>
      </c>
    </row>
    <row r="2081" spans="15:19" x14ac:dyDescent="0.2">
      <c r="O2081">
        <v>21.57</v>
      </c>
      <c r="P2081">
        <v>31.763000000000002</v>
      </c>
      <c r="Q2081">
        <v>3.8266E-4</v>
      </c>
      <c r="R2081">
        <v>4.7E-2</v>
      </c>
      <c r="S2081">
        <f t="shared" si="33"/>
        <v>15.3064</v>
      </c>
    </row>
    <row r="2082" spans="15:19" x14ac:dyDescent="0.2">
      <c r="O2082">
        <v>24.32</v>
      </c>
      <c r="P2082">
        <v>31.445</v>
      </c>
      <c r="Q2082">
        <v>4.0603999999999998E-4</v>
      </c>
      <c r="R2082">
        <v>4.7E-2</v>
      </c>
      <c r="S2082">
        <f t="shared" si="33"/>
        <v>16.241599999999998</v>
      </c>
    </row>
    <row r="2083" spans="15:19" x14ac:dyDescent="0.2">
      <c r="O2083">
        <v>27.07</v>
      </c>
      <c r="P2083">
        <v>31.12</v>
      </c>
      <c r="Q2083">
        <v>4.2758999999999999E-4</v>
      </c>
      <c r="R2083">
        <v>4.7E-2</v>
      </c>
      <c r="S2083">
        <f t="shared" si="33"/>
        <v>17.1036</v>
      </c>
    </row>
    <row r="2084" spans="15:19" x14ac:dyDescent="0.2">
      <c r="O2084">
        <v>29.82</v>
      </c>
      <c r="P2084">
        <v>30.79</v>
      </c>
      <c r="Q2084">
        <v>4.4755000000000001E-4</v>
      </c>
      <c r="R2084">
        <v>4.7E-2</v>
      </c>
      <c r="S2084">
        <f t="shared" si="33"/>
        <v>17.902000000000001</v>
      </c>
    </row>
    <row r="2085" spans="15:19" x14ac:dyDescent="0.2">
      <c r="O2085">
        <v>32.57</v>
      </c>
      <c r="P2085">
        <v>30.457000000000001</v>
      </c>
      <c r="Q2085">
        <v>4.6610999999999999E-4</v>
      </c>
      <c r="R2085">
        <v>4.7E-2</v>
      </c>
      <c r="S2085">
        <f t="shared" si="33"/>
        <v>18.644399999999997</v>
      </c>
    </row>
    <row r="2086" spans="15:19" x14ac:dyDescent="0.2">
      <c r="O2086">
        <v>35.32</v>
      </c>
      <c r="P2086">
        <v>30.123000000000001</v>
      </c>
      <c r="Q2086">
        <v>4.8343000000000003E-4</v>
      </c>
      <c r="R2086">
        <v>4.7E-2</v>
      </c>
      <c r="S2086">
        <f t="shared" si="33"/>
        <v>19.337200000000003</v>
      </c>
    </row>
    <row r="2087" spans="15:19" x14ac:dyDescent="0.2">
      <c r="O2087">
        <v>38.07</v>
      </c>
      <c r="P2087">
        <v>29.786999999999999</v>
      </c>
      <c r="Q2087">
        <v>4.9967000000000002E-4</v>
      </c>
      <c r="R2087">
        <v>4.7E-2</v>
      </c>
      <c r="S2087">
        <f t="shared" si="33"/>
        <v>19.986799999999999</v>
      </c>
    </row>
    <row r="2088" spans="15:19" x14ac:dyDescent="0.2">
      <c r="O2088">
        <v>40.82</v>
      </c>
      <c r="P2088">
        <v>29.451000000000001</v>
      </c>
      <c r="Q2088">
        <v>5.1495000000000002E-4</v>
      </c>
      <c r="R2088">
        <v>4.7E-2</v>
      </c>
      <c r="S2088">
        <f t="shared" si="33"/>
        <v>20.598000000000003</v>
      </c>
    </row>
    <row r="2089" spans="15:19" x14ac:dyDescent="0.2">
      <c r="O2089">
        <v>43.57</v>
      </c>
      <c r="P2089">
        <v>29.116</v>
      </c>
      <c r="Q2089">
        <v>5.2939999999999997E-4</v>
      </c>
      <c r="R2089">
        <v>4.7E-2</v>
      </c>
      <c r="S2089">
        <f t="shared" si="33"/>
        <v>21.176000000000002</v>
      </c>
    </row>
    <row r="2090" spans="15:19" x14ac:dyDescent="0.2">
      <c r="O2090">
        <v>46.32</v>
      </c>
      <c r="P2090">
        <v>28.783000000000001</v>
      </c>
      <c r="Q2090">
        <v>5.4310999999999997E-4</v>
      </c>
      <c r="R2090">
        <v>4.7E-2</v>
      </c>
      <c r="S2090">
        <f t="shared" si="33"/>
        <v>21.724399999999999</v>
      </c>
    </row>
    <row r="2091" spans="15:19" x14ac:dyDescent="0.2">
      <c r="O2091">
        <v>49.07</v>
      </c>
      <c r="P2091">
        <v>28.451000000000001</v>
      </c>
      <c r="Q2091">
        <v>5.5617999999999998E-4</v>
      </c>
      <c r="R2091">
        <v>4.7E-2</v>
      </c>
      <c r="S2091">
        <f t="shared" si="33"/>
        <v>22.247199999999999</v>
      </c>
    </row>
    <row r="2092" spans="15:19" x14ac:dyDescent="0.2">
      <c r="O2092">
        <v>51.82</v>
      </c>
      <c r="P2092">
        <v>28.122</v>
      </c>
      <c r="Q2092">
        <v>5.6868000000000001E-4</v>
      </c>
      <c r="R2092">
        <v>4.7E-2</v>
      </c>
      <c r="S2092">
        <f t="shared" si="33"/>
        <v>22.747200000000003</v>
      </c>
    </row>
    <row r="2093" spans="15:19" x14ac:dyDescent="0.2">
      <c r="O2093">
        <v>54.57</v>
      </c>
      <c r="P2093">
        <v>27.795999999999999</v>
      </c>
      <c r="Q2093">
        <v>5.8067000000000004E-4</v>
      </c>
      <c r="R2093">
        <v>4.7E-2</v>
      </c>
      <c r="S2093">
        <f t="shared" si="33"/>
        <v>23.226800000000001</v>
      </c>
    </row>
    <row r="2094" spans="15:19" x14ac:dyDescent="0.2">
      <c r="O2094">
        <v>57.32</v>
      </c>
      <c r="P2094">
        <v>27.472999999999999</v>
      </c>
      <c r="Q2094">
        <v>5.9223000000000001E-4</v>
      </c>
      <c r="R2094">
        <v>4.7E-2</v>
      </c>
      <c r="S2094">
        <f t="shared" si="33"/>
        <v>23.6892</v>
      </c>
    </row>
    <row r="2095" spans="15:19" x14ac:dyDescent="0.2">
      <c r="O2095">
        <v>60.07</v>
      </c>
      <c r="P2095">
        <v>27.152999999999999</v>
      </c>
      <c r="Q2095">
        <v>6.0340999999999997E-4</v>
      </c>
      <c r="R2095">
        <v>4.7E-2</v>
      </c>
      <c r="S2095">
        <f t="shared" si="33"/>
        <v>24.136399999999998</v>
      </c>
    </row>
    <row r="2096" spans="15:19" x14ac:dyDescent="0.2">
      <c r="O2096">
        <v>62.82</v>
      </c>
      <c r="P2096">
        <v>26.838000000000001</v>
      </c>
      <c r="Q2096">
        <v>6.1423999999999995E-4</v>
      </c>
      <c r="R2096">
        <v>4.7E-2</v>
      </c>
      <c r="S2096">
        <f t="shared" si="33"/>
        <v>24.569599999999998</v>
      </c>
    </row>
    <row r="2097" spans="15:19" x14ac:dyDescent="0.2">
      <c r="O2097">
        <v>65.569999999999993</v>
      </c>
      <c r="P2097">
        <v>26.526</v>
      </c>
      <c r="Q2097">
        <v>6.2478000000000002E-4</v>
      </c>
      <c r="R2097">
        <v>4.7E-2</v>
      </c>
      <c r="S2097">
        <f t="shared" si="33"/>
        <v>24.991200000000003</v>
      </c>
    </row>
    <row r="2098" spans="15:19" x14ac:dyDescent="0.2">
      <c r="O2098">
        <v>68.319999999999993</v>
      </c>
      <c r="P2098">
        <v>26.219000000000001</v>
      </c>
      <c r="Q2098">
        <v>6.3506000000000001E-4</v>
      </c>
      <c r="R2098">
        <v>4.7E-2</v>
      </c>
      <c r="S2098">
        <f t="shared" si="33"/>
        <v>25.4024</v>
      </c>
    </row>
    <row r="2099" spans="15:19" x14ac:dyDescent="0.2">
      <c r="O2099">
        <v>71.069999999999993</v>
      </c>
      <c r="P2099">
        <v>25.917000000000002</v>
      </c>
      <c r="Q2099">
        <v>6.4510000000000001E-4</v>
      </c>
      <c r="R2099">
        <v>4.7E-2</v>
      </c>
      <c r="S2099">
        <f t="shared" si="33"/>
        <v>25.804000000000002</v>
      </c>
    </row>
    <row r="2100" spans="15:19" x14ac:dyDescent="0.2">
      <c r="O2100">
        <v>73.819999999999993</v>
      </c>
      <c r="P2100">
        <v>25.619</v>
      </c>
      <c r="Q2100">
        <v>6.5494999999999995E-4</v>
      </c>
      <c r="R2100">
        <v>4.7E-2</v>
      </c>
      <c r="S2100">
        <f t="shared" si="33"/>
        <v>26.198</v>
      </c>
    </row>
    <row r="2101" spans="15:19" x14ac:dyDescent="0.2">
      <c r="O2101">
        <v>76.569999999999993</v>
      </c>
      <c r="P2101">
        <v>25.324999999999999</v>
      </c>
      <c r="Q2101">
        <v>6.6461000000000005E-4</v>
      </c>
      <c r="R2101">
        <v>4.7E-2</v>
      </c>
      <c r="S2101">
        <f t="shared" si="33"/>
        <v>26.584400000000002</v>
      </c>
    </row>
    <row r="2102" spans="15:19" x14ac:dyDescent="0.2">
      <c r="O2102">
        <v>79.319999999999993</v>
      </c>
      <c r="P2102">
        <v>25.036000000000001</v>
      </c>
      <c r="Q2102">
        <v>6.7411999999999995E-4</v>
      </c>
      <c r="R2102">
        <v>4.7E-2</v>
      </c>
      <c r="S2102">
        <f t="shared" si="33"/>
        <v>26.964799999999997</v>
      </c>
    </row>
    <row r="2103" spans="15:19" x14ac:dyDescent="0.2">
      <c r="O2103">
        <v>82.07</v>
      </c>
      <c r="P2103">
        <v>24.753</v>
      </c>
      <c r="Q2103">
        <v>6.8349999999999997E-4</v>
      </c>
      <c r="R2103">
        <v>4.7E-2</v>
      </c>
      <c r="S2103">
        <f t="shared" si="33"/>
        <v>27.34</v>
      </c>
    </row>
    <row r="2104" spans="15:19" x14ac:dyDescent="0.2">
      <c r="O2104">
        <v>84.82</v>
      </c>
      <c r="P2104">
        <v>24.472999999999999</v>
      </c>
      <c r="Q2104">
        <v>6.9275000000000001E-4</v>
      </c>
      <c r="R2104">
        <v>4.7E-2</v>
      </c>
      <c r="S2104">
        <f t="shared" si="33"/>
        <v>27.709999999999997</v>
      </c>
    </row>
    <row r="2105" spans="15:19" x14ac:dyDescent="0.2">
      <c r="O2105">
        <v>87.57</v>
      </c>
      <c r="P2105">
        <v>24.199000000000002</v>
      </c>
      <c r="Q2105">
        <v>7.0189999999999998E-4</v>
      </c>
      <c r="R2105">
        <v>4.7E-2</v>
      </c>
      <c r="S2105">
        <f t="shared" si="33"/>
        <v>28.076000000000001</v>
      </c>
    </row>
    <row r="2106" spans="15:19" x14ac:dyDescent="0.2">
      <c r="O2106">
        <v>90.32</v>
      </c>
      <c r="P2106">
        <v>23.93</v>
      </c>
      <c r="Q2106">
        <v>7.1095000000000002E-4</v>
      </c>
      <c r="R2106">
        <v>4.7E-2</v>
      </c>
      <c r="S2106">
        <f t="shared" si="33"/>
        <v>28.438000000000002</v>
      </c>
    </row>
    <row r="2107" spans="15:19" x14ac:dyDescent="0.2">
      <c r="O2107">
        <v>93.07</v>
      </c>
      <c r="P2107">
        <v>23.664999999999999</v>
      </c>
      <c r="Q2107">
        <v>7.1991999999999998E-4</v>
      </c>
      <c r="R2107">
        <v>4.7E-2</v>
      </c>
      <c r="S2107">
        <f t="shared" si="33"/>
        <v>28.796799999999998</v>
      </c>
    </row>
    <row r="2108" spans="15:19" x14ac:dyDescent="0.2">
      <c r="O2108">
        <v>95.82</v>
      </c>
      <c r="P2108">
        <v>23.405000000000001</v>
      </c>
      <c r="Q2108">
        <v>7.2882000000000003E-4</v>
      </c>
      <c r="R2108">
        <v>4.7E-2</v>
      </c>
      <c r="S2108">
        <f t="shared" si="33"/>
        <v>29.152799999999999</v>
      </c>
    </row>
    <row r="2109" spans="15:19" x14ac:dyDescent="0.2">
      <c r="O2109">
        <v>98.57</v>
      </c>
      <c r="P2109">
        <v>23.15</v>
      </c>
      <c r="Q2109">
        <v>7.3766000000000001E-4</v>
      </c>
      <c r="R2109">
        <v>4.7E-2</v>
      </c>
      <c r="S2109">
        <f t="shared" si="33"/>
        <v>29.506400000000003</v>
      </c>
    </row>
    <row r="2110" spans="15:19" x14ac:dyDescent="0.2">
      <c r="O2110">
        <v>101.43</v>
      </c>
      <c r="P2110">
        <v>22.89</v>
      </c>
      <c r="Q2110">
        <v>7.4679E-4</v>
      </c>
      <c r="R2110">
        <v>4.7E-2</v>
      </c>
      <c r="S2110">
        <f t="shared" si="33"/>
        <v>29.871599999999997</v>
      </c>
    </row>
    <row r="2111" spans="15:19" x14ac:dyDescent="0.2">
      <c r="O2111">
        <v>104.28</v>
      </c>
      <c r="P2111">
        <v>22.635000000000002</v>
      </c>
      <c r="Q2111">
        <v>7.5586000000000002E-4</v>
      </c>
      <c r="R2111">
        <v>4.7E-2</v>
      </c>
      <c r="S2111">
        <f t="shared" si="33"/>
        <v>30.234400000000001</v>
      </c>
    </row>
    <row r="2112" spans="15:19" x14ac:dyDescent="0.2">
      <c r="O2112">
        <v>107.14</v>
      </c>
      <c r="P2112">
        <v>22.385000000000002</v>
      </c>
      <c r="Q2112">
        <v>7.6488999999999995E-4</v>
      </c>
      <c r="R2112">
        <v>4.7E-2</v>
      </c>
      <c r="S2112">
        <f t="shared" si="33"/>
        <v>30.595599999999997</v>
      </c>
    </row>
    <row r="2113" spans="15:19" x14ac:dyDescent="0.2">
      <c r="O2113">
        <v>110</v>
      </c>
      <c r="P2113">
        <v>22.14</v>
      </c>
      <c r="Q2113">
        <v>7.7386999999999996E-4</v>
      </c>
      <c r="R2113">
        <v>4.7E-2</v>
      </c>
      <c r="S2113">
        <f t="shared" si="33"/>
        <v>30.954799999999999</v>
      </c>
    </row>
    <row r="2114" spans="15:19" x14ac:dyDescent="0.2">
      <c r="O2114">
        <v>0</v>
      </c>
      <c r="P2114">
        <v>33.200000000000003</v>
      </c>
      <c r="Q2114">
        <v>1E-4</v>
      </c>
      <c r="R2114">
        <v>4.8000000000000001E-2</v>
      </c>
      <c r="S2114">
        <f t="shared" si="33"/>
        <v>4</v>
      </c>
    </row>
    <row r="2115" spans="15:19" x14ac:dyDescent="0.2">
      <c r="O2115">
        <v>2.6537000000000002</v>
      </c>
      <c r="P2115">
        <v>33.502000000000002</v>
      </c>
      <c r="Q2115">
        <v>1.4767E-4</v>
      </c>
      <c r="R2115">
        <v>4.8000000000000001E-2</v>
      </c>
      <c r="S2115">
        <f t="shared" si="33"/>
        <v>5.9068000000000005</v>
      </c>
    </row>
    <row r="2116" spans="15:19" x14ac:dyDescent="0.2">
      <c r="O2116">
        <v>5.3075000000000001</v>
      </c>
      <c r="P2116">
        <v>33.414999999999999</v>
      </c>
      <c r="Q2116">
        <v>1.9064E-4</v>
      </c>
      <c r="R2116">
        <v>4.8000000000000001E-2</v>
      </c>
      <c r="S2116">
        <f t="shared" si="33"/>
        <v>7.6255999999999995</v>
      </c>
    </row>
    <row r="2117" spans="15:19" x14ac:dyDescent="0.2">
      <c r="O2117">
        <v>7.9611999999999998</v>
      </c>
      <c r="P2117">
        <v>33.134</v>
      </c>
      <c r="Q2117">
        <v>2.2949E-4</v>
      </c>
      <c r="R2117">
        <v>4.8000000000000001E-2</v>
      </c>
      <c r="S2117">
        <f t="shared" si="33"/>
        <v>9.1795999999999989</v>
      </c>
    </row>
    <row r="2118" spans="15:19" x14ac:dyDescent="0.2">
      <c r="O2118">
        <v>10.615</v>
      </c>
      <c r="P2118">
        <v>32.844999999999999</v>
      </c>
      <c r="Q2118">
        <v>2.6467999999999999E-4</v>
      </c>
      <c r="R2118">
        <v>4.8000000000000001E-2</v>
      </c>
      <c r="S2118">
        <f t="shared" si="33"/>
        <v>10.587199999999999</v>
      </c>
    </row>
    <row r="2119" spans="15:19" x14ac:dyDescent="0.2">
      <c r="O2119">
        <v>13.365</v>
      </c>
      <c r="P2119">
        <v>32.588999999999999</v>
      </c>
      <c r="Q2119">
        <v>2.9774000000000001E-4</v>
      </c>
      <c r="R2119">
        <v>4.8000000000000001E-2</v>
      </c>
      <c r="S2119">
        <f t="shared" si="33"/>
        <v>11.909599999999999</v>
      </c>
    </row>
    <row r="2120" spans="15:19" x14ac:dyDescent="0.2">
      <c r="O2120">
        <v>16.114999999999998</v>
      </c>
      <c r="P2120">
        <v>32.304000000000002</v>
      </c>
      <c r="Q2120">
        <v>3.2775000000000002E-4</v>
      </c>
      <c r="R2120">
        <v>4.8000000000000001E-2</v>
      </c>
      <c r="S2120">
        <f t="shared" si="33"/>
        <v>13.11</v>
      </c>
    </row>
    <row r="2121" spans="15:19" x14ac:dyDescent="0.2">
      <c r="O2121">
        <v>18.864999999999998</v>
      </c>
      <c r="P2121">
        <v>31.998999999999999</v>
      </c>
      <c r="Q2121">
        <v>3.5506999999999997E-4</v>
      </c>
      <c r="R2121">
        <v>4.8000000000000001E-2</v>
      </c>
      <c r="S2121">
        <f t="shared" si="33"/>
        <v>14.202799999999998</v>
      </c>
    </row>
    <row r="2122" spans="15:19" x14ac:dyDescent="0.2">
      <c r="O2122">
        <v>21.614999999999998</v>
      </c>
      <c r="P2122">
        <v>31.681999999999999</v>
      </c>
      <c r="Q2122">
        <v>3.8005E-4</v>
      </c>
      <c r="R2122">
        <v>4.8000000000000001E-2</v>
      </c>
      <c r="S2122">
        <f t="shared" si="33"/>
        <v>15.202</v>
      </c>
    </row>
    <row r="2123" spans="15:19" x14ac:dyDescent="0.2">
      <c r="O2123">
        <v>24.364999999999998</v>
      </c>
      <c r="P2123">
        <v>31.356000000000002</v>
      </c>
      <c r="Q2123">
        <v>4.0298999999999999E-4</v>
      </c>
      <c r="R2123">
        <v>4.8000000000000001E-2</v>
      </c>
      <c r="S2123">
        <f t="shared" si="33"/>
        <v>16.119599999999998</v>
      </c>
    </row>
    <row r="2124" spans="15:19" x14ac:dyDescent="0.2">
      <c r="O2124">
        <v>27.114999999999998</v>
      </c>
      <c r="P2124">
        <v>31.024000000000001</v>
      </c>
      <c r="Q2124">
        <v>4.2412E-4</v>
      </c>
      <c r="R2124">
        <v>4.8000000000000001E-2</v>
      </c>
      <c r="S2124">
        <f t="shared" si="33"/>
        <v>16.9648</v>
      </c>
    </row>
    <row r="2125" spans="15:19" x14ac:dyDescent="0.2">
      <c r="O2125">
        <v>29.864999999999998</v>
      </c>
      <c r="P2125">
        <v>30.686</v>
      </c>
      <c r="Q2125">
        <v>4.4368000000000001E-4</v>
      </c>
      <c r="R2125">
        <v>4.8000000000000001E-2</v>
      </c>
      <c r="S2125">
        <f t="shared" si="33"/>
        <v>17.747199999999999</v>
      </c>
    </row>
    <row r="2126" spans="15:19" x14ac:dyDescent="0.2">
      <c r="O2126">
        <v>32.615000000000002</v>
      </c>
      <c r="P2126">
        <v>30.346</v>
      </c>
      <c r="Q2126">
        <v>4.6184999999999998E-4</v>
      </c>
      <c r="R2126">
        <v>4.8000000000000001E-2</v>
      </c>
      <c r="S2126">
        <f t="shared" si="33"/>
        <v>18.473999999999997</v>
      </c>
    </row>
    <row r="2127" spans="15:19" x14ac:dyDescent="0.2">
      <c r="O2127">
        <v>35.365000000000002</v>
      </c>
      <c r="P2127">
        <v>30.004000000000001</v>
      </c>
      <c r="Q2127">
        <v>4.7880999999999998E-4</v>
      </c>
      <c r="R2127">
        <v>4.8000000000000001E-2</v>
      </c>
      <c r="S2127">
        <f t="shared" si="33"/>
        <v>19.1524</v>
      </c>
    </row>
    <row r="2128" spans="15:19" x14ac:dyDescent="0.2">
      <c r="O2128">
        <v>38.115000000000002</v>
      </c>
      <c r="P2128">
        <v>29.661999999999999</v>
      </c>
      <c r="Q2128">
        <v>4.9472000000000003E-4</v>
      </c>
      <c r="R2128">
        <v>4.8000000000000001E-2</v>
      </c>
      <c r="S2128">
        <f t="shared" si="33"/>
        <v>19.788800000000002</v>
      </c>
    </row>
    <row r="2129" spans="15:19" x14ac:dyDescent="0.2">
      <c r="O2129">
        <v>40.865000000000002</v>
      </c>
      <c r="P2129">
        <v>29.318999999999999</v>
      </c>
      <c r="Q2129">
        <v>5.0969000000000003E-4</v>
      </c>
      <c r="R2129">
        <v>4.8000000000000001E-2</v>
      </c>
      <c r="S2129">
        <f t="shared" si="33"/>
        <v>20.387600000000003</v>
      </c>
    </row>
    <row r="2130" spans="15:19" x14ac:dyDescent="0.2">
      <c r="O2130">
        <v>43.615000000000002</v>
      </c>
      <c r="P2130">
        <v>28.978000000000002</v>
      </c>
      <c r="Q2130">
        <v>5.2384000000000003E-4</v>
      </c>
      <c r="R2130">
        <v>4.8000000000000001E-2</v>
      </c>
      <c r="S2130">
        <f t="shared" ref="S2130:S2193" si="34">Q2130*40*1000</f>
        <v>20.953600000000002</v>
      </c>
    </row>
    <row r="2131" spans="15:19" x14ac:dyDescent="0.2">
      <c r="O2131">
        <v>46.365000000000002</v>
      </c>
      <c r="P2131">
        <v>28.638000000000002</v>
      </c>
      <c r="Q2131">
        <v>5.3728999999999995E-4</v>
      </c>
      <c r="R2131">
        <v>4.8000000000000001E-2</v>
      </c>
      <c r="S2131">
        <f t="shared" si="34"/>
        <v>21.491599999999998</v>
      </c>
    </row>
    <row r="2132" spans="15:19" x14ac:dyDescent="0.2">
      <c r="O2132">
        <v>49.115000000000002</v>
      </c>
      <c r="P2132">
        <v>28.300999999999998</v>
      </c>
      <c r="Q2132">
        <v>5.5009999999999998E-4</v>
      </c>
      <c r="R2132">
        <v>4.8000000000000001E-2</v>
      </c>
      <c r="S2132">
        <f t="shared" si="34"/>
        <v>22.003999999999998</v>
      </c>
    </row>
    <row r="2133" spans="15:19" x14ac:dyDescent="0.2">
      <c r="O2133">
        <v>51.865000000000002</v>
      </c>
      <c r="P2133">
        <v>27.966000000000001</v>
      </c>
      <c r="Q2133">
        <v>5.6236999999999997E-4</v>
      </c>
      <c r="R2133">
        <v>4.8000000000000001E-2</v>
      </c>
      <c r="S2133">
        <f t="shared" si="34"/>
        <v>22.494799999999998</v>
      </c>
    </row>
    <row r="2134" spans="15:19" x14ac:dyDescent="0.2">
      <c r="O2134">
        <v>54.615000000000002</v>
      </c>
      <c r="P2134">
        <v>27.635000000000002</v>
      </c>
      <c r="Q2134">
        <v>5.7415999999999999E-4</v>
      </c>
      <c r="R2134">
        <v>4.8000000000000001E-2</v>
      </c>
      <c r="S2134">
        <f t="shared" si="34"/>
        <v>22.966399999999997</v>
      </c>
    </row>
    <row r="2135" spans="15:19" x14ac:dyDescent="0.2">
      <c r="O2135">
        <v>57.365000000000002</v>
      </c>
      <c r="P2135">
        <v>27.306999999999999</v>
      </c>
      <c r="Q2135">
        <v>5.8551999999999996E-4</v>
      </c>
      <c r="R2135">
        <v>4.8000000000000001E-2</v>
      </c>
      <c r="S2135">
        <f t="shared" si="34"/>
        <v>23.4208</v>
      </c>
    </row>
    <row r="2136" spans="15:19" x14ac:dyDescent="0.2">
      <c r="O2136">
        <v>60.115000000000002</v>
      </c>
      <c r="P2136">
        <v>26.983000000000001</v>
      </c>
      <c r="Q2136">
        <v>5.9652000000000001E-4</v>
      </c>
      <c r="R2136">
        <v>4.8000000000000001E-2</v>
      </c>
      <c r="S2136">
        <f t="shared" si="34"/>
        <v>23.860800000000001</v>
      </c>
    </row>
    <row r="2137" spans="15:19" x14ac:dyDescent="0.2">
      <c r="O2137">
        <v>62.865000000000002</v>
      </c>
      <c r="P2137">
        <v>26.663</v>
      </c>
      <c r="Q2137">
        <v>6.0718999999999996E-4</v>
      </c>
      <c r="R2137">
        <v>4.8000000000000001E-2</v>
      </c>
      <c r="S2137">
        <f t="shared" si="34"/>
        <v>24.287600000000001</v>
      </c>
    </row>
    <row r="2138" spans="15:19" x14ac:dyDescent="0.2">
      <c r="O2138">
        <v>65.614999999999995</v>
      </c>
      <c r="P2138">
        <v>26.347999999999999</v>
      </c>
      <c r="Q2138">
        <v>6.1757999999999995E-4</v>
      </c>
      <c r="R2138">
        <v>4.8000000000000001E-2</v>
      </c>
      <c r="S2138">
        <f t="shared" si="34"/>
        <v>24.703199999999999</v>
      </c>
    </row>
    <row r="2139" spans="15:19" x14ac:dyDescent="0.2">
      <c r="O2139">
        <v>68.364999999999995</v>
      </c>
      <c r="P2139">
        <v>26.036999999999999</v>
      </c>
      <c r="Q2139">
        <v>6.2772000000000001E-4</v>
      </c>
      <c r="R2139">
        <v>4.8000000000000001E-2</v>
      </c>
      <c r="S2139">
        <f t="shared" si="34"/>
        <v>25.108800000000002</v>
      </c>
    </row>
    <row r="2140" spans="15:19" x14ac:dyDescent="0.2">
      <c r="O2140">
        <v>71.114999999999995</v>
      </c>
      <c r="P2140">
        <v>25.731000000000002</v>
      </c>
      <c r="Q2140">
        <v>6.3763999999999997E-4</v>
      </c>
      <c r="R2140">
        <v>4.8000000000000001E-2</v>
      </c>
      <c r="S2140">
        <f t="shared" si="34"/>
        <v>25.505600000000001</v>
      </c>
    </row>
    <row r="2141" spans="15:19" x14ac:dyDescent="0.2">
      <c r="O2141">
        <v>73.864999999999995</v>
      </c>
      <c r="P2141">
        <v>25.428999999999998</v>
      </c>
      <c r="Q2141">
        <v>6.4738000000000003E-4</v>
      </c>
      <c r="R2141">
        <v>4.8000000000000001E-2</v>
      </c>
      <c r="S2141">
        <f t="shared" si="34"/>
        <v>25.895199999999999</v>
      </c>
    </row>
    <row r="2142" spans="15:19" x14ac:dyDescent="0.2">
      <c r="O2142">
        <v>76.614999999999995</v>
      </c>
      <c r="P2142">
        <v>25.132999999999999</v>
      </c>
      <c r="Q2142">
        <v>6.5693999999999995E-4</v>
      </c>
      <c r="R2142">
        <v>4.8000000000000001E-2</v>
      </c>
      <c r="S2142">
        <f t="shared" si="34"/>
        <v>26.2776</v>
      </c>
    </row>
    <row r="2143" spans="15:19" x14ac:dyDescent="0.2">
      <c r="O2143">
        <v>79.364999999999995</v>
      </c>
      <c r="P2143">
        <v>24.841000000000001</v>
      </c>
      <c r="Q2143">
        <v>6.6635999999999996E-4</v>
      </c>
      <c r="R2143">
        <v>4.8000000000000001E-2</v>
      </c>
      <c r="S2143">
        <f t="shared" si="34"/>
        <v>26.654399999999999</v>
      </c>
    </row>
    <row r="2144" spans="15:19" x14ac:dyDescent="0.2">
      <c r="O2144">
        <v>82.114999999999995</v>
      </c>
      <c r="P2144">
        <v>24.555</v>
      </c>
      <c r="Q2144">
        <v>6.7564999999999997E-4</v>
      </c>
      <c r="R2144">
        <v>4.8000000000000001E-2</v>
      </c>
      <c r="S2144">
        <f t="shared" si="34"/>
        <v>27.025999999999996</v>
      </c>
    </row>
    <row r="2145" spans="15:19" x14ac:dyDescent="0.2">
      <c r="O2145">
        <v>84.864999999999995</v>
      </c>
      <c r="P2145">
        <v>24.273</v>
      </c>
      <c r="Q2145">
        <v>6.8482999999999999E-4</v>
      </c>
      <c r="R2145">
        <v>4.8000000000000001E-2</v>
      </c>
      <c r="S2145">
        <f t="shared" si="34"/>
        <v>27.3932</v>
      </c>
    </row>
    <row r="2146" spans="15:19" x14ac:dyDescent="0.2">
      <c r="O2146">
        <v>87.614999999999995</v>
      </c>
      <c r="P2146">
        <v>23.997</v>
      </c>
      <c r="Q2146">
        <v>6.9390999999999995E-4</v>
      </c>
      <c r="R2146">
        <v>4.8000000000000001E-2</v>
      </c>
      <c r="S2146">
        <f t="shared" si="34"/>
        <v>27.756399999999996</v>
      </c>
    </row>
    <row r="2147" spans="15:19" x14ac:dyDescent="0.2">
      <c r="O2147">
        <v>90.364999999999995</v>
      </c>
      <c r="P2147">
        <v>23.725999999999999</v>
      </c>
      <c r="Q2147">
        <v>7.0290000000000001E-4</v>
      </c>
      <c r="R2147">
        <v>4.8000000000000001E-2</v>
      </c>
      <c r="S2147">
        <f t="shared" si="34"/>
        <v>28.116000000000003</v>
      </c>
    </row>
    <row r="2148" spans="15:19" x14ac:dyDescent="0.2">
      <c r="O2148">
        <v>93.114999999999995</v>
      </c>
      <c r="P2148">
        <v>23.459</v>
      </c>
      <c r="Q2148">
        <v>7.1181E-4</v>
      </c>
      <c r="R2148">
        <v>4.8000000000000001E-2</v>
      </c>
      <c r="S2148">
        <f t="shared" si="34"/>
        <v>28.4724</v>
      </c>
    </row>
    <row r="2149" spans="15:19" x14ac:dyDescent="0.2">
      <c r="O2149">
        <v>95.864999999999995</v>
      </c>
      <c r="P2149">
        <v>23.198</v>
      </c>
      <c r="Q2149">
        <v>7.2066999999999997E-4</v>
      </c>
      <c r="R2149">
        <v>4.8000000000000001E-2</v>
      </c>
      <c r="S2149">
        <f t="shared" si="34"/>
        <v>28.826799999999999</v>
      </c>
    </row>
    <row r="2150" spans="15:19" x14ac:dyDescent="0.2">
      <c r="O2150">
        <v>98.614999999999995</v>
      </c>
      <c r="P2150">
        <v>22.940999999999999</v>
      </c>
      <c r="Q2150">
        <v>7.2946000000000003E-4</v>
      </c>
      <c r="R2150">
        <v>4.8000000000000001E-2</v>
      </c>
      <c r="S2150">
        <f t="shared" si="34"/>
        <v>29.1784</v>
      </c>
    </row>
    <row r="2151" spans="15:19" x14ac:dyDescent="0.2">
      <c r="O2151">
        <v>101.46</v>
      </c>
      <c r="P2151">
        <v>22.681000000000001</v>
      </c>
      <c r="Q2151">
        <v>7.3850000000000001E-4</v>
      </c>
      <c r="R2151">
        <v>4.8000000000000001E-2</v>
      </c>
      <c r="S2151">
        <f t="shared" si="34"/>
        <v>29.54</v>
      </c>
    </row>
    <row r="2152" spans="15:19" x14ac:dyDescent="0.2">
      <c r="O2152">
        <v>104.31</v>
      </c>
      <c r="P2152">
        <v>22.425999999999998</v>
      </c>
      <c r="Q2152">
        <v>7.4750000000000001E-4</v>
      </c>
      <c r="R2152">
        <v>4.8000000000000001E-2</v>
      </c>
      <c r="S2152">
        <f t="shared" si="34"/>
        <v>29.9</v>
      </c>
    </row>
    <row r="2153" spans="15:19" x14ac:dyDescent="0.2">
      <c r="O2153">
        <v>107.15</v>
      </c>
      <c r="P2153">
        <v>22.175999999999998</v>
      </c>
      <c r="Q2153">
        <v>7.5646000000000003E-4</v>
      </c>
      <c r="R2153">
        <v>4.8000000000000001E-2</v>
      </c>
      <c r="S2153">
        <f t="shared" si="34"/>
        <v>30.258400000000002</v>
      </c>
    </row>
    <row r="2154" spans="15:19" x14ac:dyDescent="0.2">
      <c r="O2154">
        <v>110</v>
      </c>
      <c r="P2154">
        <v>21.93</v>
      </c>
      <c r="Q2154">
        <v>7.6537999999999997E-4</v>
      </c>
      <c r="R2154">
        <v>4.8000000000000001E-2</v>
      </c>
      <c r="S2154">
        <f t="shared" si="34"/>
        <v>30.615199999999998</v>
      </c>
    </row>
    <row r="2155" spans="15:19" x14ac:dyDescent="0.2">
      <c r="O2155">
        <v>0</v>
      </c>
      <c r="P2155">
        <v>33.200000000000003</v>
      </c>
      <c r="Q2155">
        <v>1E-4</v>
      </c>
      <c r="R2155">
        <v>4.9000000000000002E-2</v>
      </c>
      <c r="S2155">
        <f t="shared" si="34"/>
        <v>4</v>
      </c>
    </row>
    <row r="2156" spans="15:19" x14ac:dyDescent="0.2">
      <c r="O2156">
        <v>2.6652</v>
      </c>
      <c r="P2156">
        <v>33.49</v>
      </c>
      <c r="Q2156">
        <v>1.4761E-4</v>
      </c>
      <c r="R2156">
        <v>4.9000000000000002E-2</v>
      </c>
      <c r="S2156">
        <f t="shared" si="34"/>
        <v>5.9044000000000008</v>
      </c>
    </row>
    <row r="2157" spans="15:19" x14ac:dyDescent="0.2">
      <c r="O2157">
        <v>5.3303000000000003</v>
      </c>
      <c r="P2157">
        <v>33.392000000000003</v>
      </c>
      <c r="Q2157">
        <v>1.9042000000000001E-4</v>
      </c>
      <c r="R2157">
        <v>4.9000000000000002E-2</v>
      </c>
      <c r="S2157">
        <f t="shared" si="34"/>
        <v>7.6167999999999996</v>
      </c>
    </row>
    <row r="2158" spans="15:19" x14ac:dyDescent="0.2">
      <c r="O2158">
        <v>7.9954999999999998</v>
      </c>
      <c r="P2158">
        <v>33.097000000000001</v>
      </c>
      <c r="Q2158">
        <v>2.2903999999999999E-4</v>
      </c>
      <c r="R2158">
        <v>4.9000000000000002E-2</v>
      </c>
      <c r="S2158">
        <f t="shared" si="34"/>
        <v>9.1615999999999982</v>
      </c>
    </row>
    <row r="2159" spans="15:19" x14ac:dyDescent="0.2">
      <c r="O2159">
        <v>10.661</v>
      </c>
      <c r="P2159">
        <v>32.795999999999999</v>
      </c>
      <c r="Q2159">
        <v>2.6395999999999999E-4</v>
      </c>
      <c r="R2159">
        <v>4.9000000000000002E-2</v>
      </c>
      <c r="S2159">
        <f t="shared" si="34"/>
        <v>10.558399999999999</v>
      </c>
    </row>
    <row r="2160" spans="15:19" x14ac:dyDescent="0.2">
      <c r="O2160">
        <v>13.411</v>
      </c>
      <c r="P2160">
        <v>32.531999999999996</v>
      </c>
      <c r="Q2160">
        <v>2.9655000000000003E-4</v>
      </c>
      <c r="R2160">
        <v>4.9000000000000002E-2</v>
      </c>
      <c r="S2160">
        <f t="shared" si="34"/>
        <v>11.862000000000002</v>
      </c>
    </row>
    <row r="2161" spans="15:19" x14ac:dyDescent="0.2">
      <c r="O2161">
        <v>16.161000000000001</v>
      </c>
      <c r="P2161">
        <v>32.238</v>
      </c>
      <c r="Q2161">
        <v>3.2608000000000002E-4</v>
      </c>
      <c r="R2161">
        <v>4.9000000000000002E-2</v>
      </c>
      <c r="S2161">
        <f t="shared" si="34"/>
        <v>13.043200000000001</v>
      </c>
    </row>
    <row r="2162" spans="15:19" x14ac:dyDescent="0.2">
      <c r="O2162">
        <v>18.911000000000001</v>
      </c>
      <c r="P2162">
        <v>31.925999999999998</v>
      </c>
      <c r="Q2162">
        <v>3.5294999999999999E-4</v>
      </c>
      <c r="R2162">
        <v>4.9000000000000002E-2</v>
      </c>
      <c r="S2162">
        <f t="shared" si="34"/>
        <v>14.117999999999999</v>
      </c>
    </row>
    <row r="2163" spans="15:19" x14ac:dyDescent="0.2">
      <c r="O2163">
        <v>21.661000000000001</v>
      </c>
      <c r="P2163">
        <v>31.600999999999999</v>
      </c>
      <c r="Q2163">
        <v>3.7748000000000002E-4</v>
      </c>
      <c r="R2163">
        <v>4.9000000000000002E-2</v>
      </c>
      <c r="S2163">
        <f t="shared" si="34"/>
        <v>15.0992</v>
      </c>
    </row>
    <row r="2164" spans="15:19" x14ac:dyDescent="0.2">
      <c r="O2164">
        <v>24.411000000000001</v>
      </c>
      <c r="P2164">
        <v>31.266999999999999</v>
      </c>
      <c r="Q2164">
        <v>3.9999000000000002E-4</v>
      </c>
      <c r="R2164">
        <v>4.9000000000000002E-2</v>
      </c>
      <c r="S2164">
        <f t="shared" si="34"/>
        <v>15.999600000000003</v>
      </c>
    </row>
    <row r="2165" spans="15:19" x14ac:dyDescent="0.2">
      <c r="O2165">
        <v>27.161000000000001</v>
      </c>
      <c r="P2165">
        <v>30.927</v>
      </c>
      <c r="Q2165">
        <v>4.2070999999999998E-4</v>
      </c>
      <c r="R2165">
        <v>4.9000000000000002E-2</v>
      </c>
      <c r="S2165">
        <f t="shared" si="34"/>
        <v>16.828400000000002</v>
      </c>
    </row>
    <row r="2166" spans="15:19" x14ac:dyDescent="0.2">
      <c r="O2166">
        <v>29.911000000000001</v>
      </c>
      <c r="P2166">
        <v>30.582000000000001</v>
      </c>
      <c r="Q2166">
        <v>4.3986999999999997E-4</v>
      </c>
      <c r="R2166">
        <v>4.9000000000000002E-2</v>
      </c>
      <c r="S2166">
        <f t="shared" si="34"/>
        <v>17.594799999999999</v>
      </c>
    </row>
    <row r="2167" spans="15:19" x14ac:dyDescent="0.2">
      <c r="O2167">
        <v>32.661000000000001</v>
      </c>
      <c r="P2167">
        <v>30.234999999999999</v>
      </c>
      <c r="Q2167">
        <v>4.5768000000000002E-4</v>
      </c>
      <c r="R2167">
        <v>4.9000000000000002E-2</v>
      </c>
      <c r="S2167">
        <f t="shared" si="34"/>
        <v>18.307200000000002</v>
      </c>
    </row>
    <row r="2168" spans="15:19" x14ac:dyDescent="0.2">
      <c r="O2168">
        <v>35.411000000000001</v>
      </c>
      <c r="P2168">
        <v>29.885999999999999</v>
      </c>
      <c r="Q2168">
        <v>4.7429999999999998E-4</v>
      </c>
      <c r="R2168">
        <v>4.9000000000000002E-2</v>
      </c>
      <c r="S2168">
        <f t="shared" si="34"/>
        <v>18.971999999999998</v>
      </c>
    </row>
    <row r="2169" spans="15:19" x14ac:dyDescent="0.2">
      <c r="O2169">
        <v>38.161000000000001</v>
      </c>
      <c r="P2169">
        <v>29.536000000000001</v>
      </c>
      <c r="Q2169">
        <v>4.8987E-4</v>
      </c>
      <c r="R2169">
        <v>4.9000000000000002E-2</v>
      </c>
      <c r="S2169">
        <f t="shared" si="34"/>
        <v>19.594799999999999</v>
      </c>
    </row>
    <row r="2170" spans="15:19" x14ac:dyDescent="0.2">
      <c r="O2170">
        <v>40.911000000000001</v>
      </c>
      <c r="P2170">
        <v>29.187000000000001</v>
      </c>
      <c r="Q2170">
        <v>5.0454999999999999E-4</v>
      </c>
      <c r="R2170">
        <v>4.9000000000000002E-2</v>
      </c>
      <c r="S2170">
        <f t="shared" si="34"/>
        <v>20.181999999999999</v>
      </c>
    </row>
    <row r="2171" spans="15:19" x14ac:dyDescent="0.2">
      <c r="O2171">
        <v>43.661000000000001</v>
      </c>
      <c r="P2171">
        <v>28.84</v>
      </c>
      <c r="Q2171">
        <v>5.1842000000000001E-4</v>
      </c>
      <c r="R2171">
        <v>4.9000000000000002E-2</v>
      </c>
      <c r="S2171">
        <f t="shared" si="34"/>
        <v>20.736799999999999</v>
      </c>
    </row>
    <row r="2172" spans="15:19" x14ac:dyDescent="0.2">
      <c r="O2172">
        <v>46.411000000000001</v>
      </c>
      <c r="P2172">
        <v>28.494</v>
      </c>
      <c r="Q2172">
        <v>5.3160999999999996E-4</v>
      </c>
      <c r="R2172">
        <v>4.9000000000000002E-2</v>
      </c>
      <c r="S2172">
        <f t="shared" si="34"/>
        <v>21.264399999999998</v>
      </c>
    </row>
    <row r="2173" spans="15:19" x14ac:dyDescent="0.2">
      <c r="O2173">
        <v>49.161000000000001</v>
      </c>
      <c r="P2173">
        <v>28.151</v>
      </c>
      <c r="Q2173">
        <v>5.4418999999999995E-4</v>
      </c>
      <c r="R2173">
        <v>4.9000000000000002E-2</v>
      </c>
      <c r="S2173">
        <f t="shared" si="34"/>
        <v>21.767599999999998</v>
      </c>
    </row>
    <row r="2174" spans="15:19" x14ac:dyDescent="0.2">
      <c r="O2174">
        <v>51.911000000000001</v>
      </c>
      <c r="P2174">
        <v>27.811</v>
      </c>
      <c r="Q2174">
        <v>5.5623999999999995E-4</v>
      </c>
      <c r="R2174">
        <v>4.9000000000000002E-2</v>
      </c>
      <c r="S2174">
        <f t="shared" si="34"/>
        <v>22.249599999999997</v>
      </c>
    </row>
    <row r="2175" spans="15:19" x14ac:dyDescent="0.2">
      <c r="O2175">
        <v>54.661000000000001</v>
      </c>
      <c r="P2175">
        <v>27.475000000000001</v>
      </c>
      <c r="Q2175">
        <v>5.6782000000000002E-4</v>
      </c>
      <c r="R2175">
        <v>4.9000000000000002E-2</v>
      </c>
      <c r="S2175">
        <f t="shared" si="34"/>
        <v>22.712800000000001</v>
      </c>
    </row>
    <row r="2176" spans="15:19" x14ac:dyDescent="0.2">
      <c r="O2176">
        <v>57.411000000000001</v>
      </c>
      <c r="P2176">
        <v>27.141999999999999</v>
      </c>
      <c r="Q2176">
        <v>5.7901000000000003E-4</v>
      </c>
      <c r="R2176">
        <v>4.9000000000000002E-2</v>
      </c>
      <c r="S2176">
        <f t="shared" si="34"/>
        <v>23.160400000000003</v>
      </c>
    </row>
    <row r="2177" spans="15:19" x14ac:dyDescent="0.2">
      <c r="O2177">
        <v>60.161000000000001</v>
      </c>
      <c r="P2177">
        <v>26.814</v>
      </c>
      <c r="Q2177">
        <v>5.8984E-4</v>
      </c>
      <c r="R2177">
        <v>4.9000000000000002E-2</v>
      </c>
      <c r="S2177">
        <f t="shared" si="34"/>
        <v>23.593599999999999</v>
      </c>
    </row>
    <row r="2178" spans="15:19" x14ac:dyDescent="0.2">
      <c r="O2178">
        <v>62.911000000000001</v>
      </c>
      <c r="P2178">
        <v>26.49</v>
      </c>
      <c r="Q2178">
        <v>6.0035999999999998E-4</v>
      </c>
      <c r="R2178">
        <v>4.9000000000000002E-2</v>
      </c>
      <c r="S2178">
        <f t="shared" si="34"/>
        <v>24.014399999999998</v>
      </c>
    </row>
    <row r="2179" spans="15:19" x14ac:dyDescent="0.2">
      <c r="O2179">
        <v>65.661000000000001</v>
      </c>
      <c r="P2179">
        <v>26.17</v>
      </c>
      <c r="Q2179">
        <v>6.1061000000000004E-4</v>
      </c>
      <c r="R2179">
        <v>4.9000000000000002E-2</v>
      </c>
      <c r="S2179">
        <f t="shared" si="34"/>
        <v>24.424400000000002</v>
      </c>
    </row>
    <row r="2180" spans="15:19" x14ac:dyDescent="0.2">
      <c r="O2180">
        <v>68.411000000000001</v>
      </c>
      <c r="P2180">
        <v>25.856000000000002</v>
      </c>
      <c r="Q2180">
        <v>6.2062E-4</v>
      </c>
      <c r="R2180">
        <v>4.9000000000000002E-2</v>
      </c>
      <c r="S2180">
        <f t="shared" si="34"/>
        <v>24.8248</v>
      </c>
    </row>
    <row r="2181" spans="15:19" x14ac:dyDescent="0.2">
      <c r="O2181">
        <v>71.161000000000001</v>
      </c>
      <c r="P2181">
        <v>25.545999999999999</v>
      </c>
      <c r="Q2181">
        <v>6.3042999999999997E-4</v>
      </c>
      <c r="R2181">
        <v>4.9000000000000002E-2</v>
      </c>
      <c r="S2181">
        <f t="shared" si="34"/>
        <v>25.217199999999998</v>
      </c>
    </row>
    <row r="2182" spans="15:19" x14ac:dyDescent="0.2">
      <c r="O2182">
        <v>73.911000000000001</v>
      </c>
      <c r="P2182">
        <v>25.242000000000001</v>
      </c>
      <c r="Q2182">
        <v>6.4006000000000002E-4</v>
      </c>
      <c r="R2182">
        <v>4.9000000000000002E-2</v>
      </c>
      <c r="S2182">
        <f t="shared" si="34"/>
        <v>25.602399999999999</v>
      </c>
    </row>
    <row r="2183" spans="15:19" x14ac:dyDescent="0.2">
      <c r="O2183">
        <v>76.661000000000001</v>
      </c>
      <c r="P2183">
        <v>24.942</v>
      </c>
      <c r="Q2183">
        <v>6.4953000000000005E-4</v>
      </c>
      <c r="R2183">
        <v>4.9000000000000002E-2</v>
      </c>
      <c r="S2183">
        <f t="shared" si="34"/>
        <v>25.981200000000001</v>
      </c>
    </row>
    <row r="2184" spans="15:19" x14ac:dyDescent="0.2">
      <c r="O2184">
        <v>79.411000000000001</v>
      </c>
      <c r="P2184">
        <v>24.648</v>
      </c>
      <c r="Q2184">
        <v>6.5886999999999999E-4</v>
      </c>
      <c r="R2184">
        <v>4.9000000000000002E-2</v>
      </c>
      <c r="S2184">
        <f t="shared" si="34"/>
        <v>26.354799999999997</v>
      </c>
    </row>
    <row r="2185" spans="15:19" x14ac:dyDescent="0.2">
      <c r="O2185">
        <v>82.161000000000001</v>
      </c>
      <c r="P2185">
        <v>24.359000000000002</v>
      </c>
      <c r="Q2185">
        <v>6.6808000000000004E-4</v>
      </c>
      <c r="R2185">
        <v>4.9000000000000002E-2</v>
      </c>
      <c r="S2185">
        <f t="shared" si="34"/>
        <v>26.723200000000002</v>
      </c>
    </row>
    <row r="2186" spans="15:19" x14ac:dyDescent="0.2">
      <c r="O2186">
        <v>84.911000000000001</v>
      </c>
      <c r="P2186">
        <v>24.076000000000001</v>
      </c>
      <c r="Q2186">
        <v>6.7719000000000004E-4</v>
      </c>
      <c r="R2186">
        <v>4.9000000000000002E-2</v>
      </c>
      <c r="S2186">
        <f t="shared" si="34"/>
        <v>27.087600000000002</v>
      </c>
    </row>
    <row r="2187" spans="15:19" x14ac:dyDescent="0.2">
      <c r="O2187">
        <v>87.661000000000001</v>
      </c>
      <c r="P2187">
        <v>23.797000000000001</v>
      </c>
      <c r="Q2187">
        <v>6.8621000000000003E-4</v>
      </c>
      <c r="R2187">
        <v>4.9000000000000002E-2</v>
      </c>
      <c r="S2187">
        <f t="shared" si="34"/>
        <v>27.448400000000003</v>
      </c>
    </row>
    <row r="2188" spans="15:19" x14ac:dyDescent="0.2">
      <c r="O2188">
        <v>90.411000000000001</v>
      </c>
      <c r="P2188">
        <v>23.524000000000001</v>
      </c>
      <c r="Q2188">
        <v>6.9514000000000002E-4</v>
      </c>
      <c r="R2188">
        <v>4.9000000000000002E-2</v>
      </c>
      <c r="S2188">
        <f t="shared" si="34"/>
        <v>27.805599999999998</v>
      </c>
    </row>
    <row r="2189" spans="15:19" x14ac:dyDescent="0.2">
      <c r="O2189">
        <v>93.161000000000001</v>
      </c>
      <c r="P2189">
        <v>23.256</v>
      </c>
      <c r="Q2189">
        <v>7.0401000000000003E-4</v>
      </c>
      <c r="R2189">
        <v>4.9000000000000002E-2</v>
      </c>
      <c r="S2189">
        <f t="shared" si="34"/>
        <v>28.160400000000003</v>
      </c>
    </row>
    <row r="2190" spans="15:19" x14ac:dyDescent="0.2">
      <c r="O2190">
        <v>95.911000000000001</v>
      </c>
      <c r="P2190">
        <v>22.992999999999999</v>
      </c>
      <c r="Q2190">
        <v>7.1281000000000003E-4</v>
      </c>
      <c r="R2190">
        <v>4.9000000000000002E-2</v>
      </c>
      <c r="S2190">
        <f t="shared" si="34"/>
        <v>28.5124</v>
      </c>
    </row>
    <row r="2191" spans="15:19" x14ac:dyDescent="0.2">
      <c r="O2191">
        <v>98.661000000000001</v>
      </c>
      <c r="P2191">
        <v>22.734999999999999</v>
      </c>
      <c r="Q2191">
        <v>7.2157000000000005E-4</v>
      </c>
      <c r="R2191">
        <v>4.9000000000000002E-2</v>
      </c>
      <c r="S2191">
        <f t="shared" si="34"/>
        <v>28.8628</v>
      </c>
    </row>
    <row r="2192" spans="15:19" x14ac:dyDescent="0.2">
      <c r="O2192">
        <v>101.5</v>
      </c>
      <c r="P2192">
        <v>22.475000000000001</v>
      </c>
      <c r="Q2192">
        <v>7.3054000000000001E-4</v>
      </c>
      <c r="R2192">
        <v>4.9000000000000002E-2</v>
      </c>
      <c r="S2192">
        <f t="shared" si="34"/>
        <v>29.221599999999999</v>
      </c>
    </row>
    <row r="2193" spans="15:19" x14ac:dyDescent="0.2">
      <c r="O2193">
        <v>104.33</v>
      </c>
      <c r="P2193">
        <v>22.219000000000001</v>
      </c>
      <c r="Q2193">
        <v>7.3946999999999999E-4</v>
      </c>
      <c r="R2193">
        <v>4.9000000000000002E-2</v>
      </c>
      <c r="S2193">
        <f t="shared" si="34"/>
        <v>29.578799999999998</v>
      </c>
    </row>
    <row r="2194" spans="15:19" x14ac:dyDescent="0.2">
      <c r="O2194">
        <v>107.17</v>
      </c>
      <c r="P2194">
        <v>21.969000000000001</v>
      </c>
      <c r="Q2194">
        <v>7.4836E-4</v>
      </c>
      <c r="R2194">
        <v>4.9000000000000002E-2</v>
      </c>
      <c r="S2194">
        <f t="shared" ref="S2194:S2257" si="35">Q2194*40*1000</f>
        <v>29.9344</v>
      </c>
    </row>
    <row r="2195" spans="15:19" x14ac:dyDescent="0.2">
      <c r="O2195">
        <v>110</v>
      </c>
      <c r="P2195">
        <v>21.724</v>
      </c>
      <c r="Q2195">
        <v>7.5721999999999996E-4</v>
      </c>
      <c r="R2195">
        <v>4.9000000000000002E-2</v>
      </c>
      <c r="S2195">
        <f t="shared" si="35"/>
        <v>30.288799999999998</v>
      </c>
    </row>
    <row r="2196" spans="15:19" x14ac:dyDescent="0.2">
      <c r="O2196">
        <v>0</v>
      </c>
      <c r="P2196">
        <v>33.200000000000003</v>
      </c>
      <c r="Q2196">
        <v>1E-4</v>
      </c>
      <c r="R2196">
        <v>0.05</v>
      </c>
      <c r="S2196">
        <f t="shared" si="35"/>
        <v>4</v>
      </c>
    </row>
    <row r="2197" spans="15:19" x14ac:dyDescent="0.2">
      <c r="O2197">
        <v>2.6766999999999999</v>
      </c>
      <c r="P2197">
        <v>33.478000000000002</v>
      </c>
      <c r="Q2197">
        <v>1.4755000000000001E-4</v>
      </c>
      <c r="R2197">
        <v>0.05</v>
      </c>
      <c r="S2197">
        <f t="shared" si="35"/>
        <v>5.9020000000000001</v>
      </c>
    </row>
    <row r="2198" spans="15:19" x14ac:dyDescent="0.2">
      <c r="O2198">
        <v>5.3533999999999997</v>
      </c>
      <c r="P2198">
        <v>33.369</v>
      </c>
      <c r="Q2198">
        <v>1.9019999999999999E-4</v>
      </c>
      <c r="R2198">
        <v>0.05</v>
      </c>
      <c r="S2198">
        <f t="shared" si="35"/>
        <v>7.6079999999999997</v>
      </c>
    </row>
    <row r="2199" spans="15:19" x14ac:dyDescent="0.2">
      <c r="O2199">
        <v>8.0299999999999994</v>
      </c>
      <c r="P2199">
        <v>33.061</v>
      </c>
      <c r="Q2199">
        <v>2.2859000000000001E-4</v>
      </c>
      <c r="R2199">
        <v>0.05</v>
      </c>
      <c r="S2199">
        <f t="shared" si="35"/>
        <v>9.1435999999999993</v>
      </c>
    </row>
    <row r="2200" spans="15:19" x14ac:dyDescent="0.2">
      <c r="O2200">
        <v>10.707000000000001</v>
      </c>
      <c r="P2200">
        <v>32.747</v>
      </c>
      <c r="Q2200">
        <v>2.6322999999999999E-4</v>
      </c>
      <c r="R2200">
        <v>0.05</v>
      </c>
      <c r="S2200">
        <f t="shared" si="35"/>
        <v>10.529199999999999</v>
      </c>
    </row>
    <row r="2201" spans="15:19" x14ac:dyDescent="0.2">
      <c r="O2201">
        <v>13.457000000000001</v>
      </c>
      <c r="P2201">
        <v>32.473999999999997</v>
      </c>
      <c r="Q2201">
        <v>2.9535999999999999E-4</v>
      </c>
      <c r="R2201">
        <v>0.05</v>
      </c>
      <c r="S2201">
        <f t="shared" si="35"/>
        <v>11.814399999999999</v>
      </c>
    </row>
    <row r="2202" spans="15:19" x14ac:dyDescent="0.2">
      <c r="O2202">
        <v>16.207000000000001</v>
      </c>
      <c r="P2202">
        <v>32.173000000000002</v>
      </c>
      <c r="Q2202">
        <v>3.2444E-4</v>
      </c>
      <c r="R2202">
        <v>0.05</v>
      </c>
      <c r="S2202">
        <f t="shared" si="35"/>
        <v>12.977600000000001</v>
      </c>
    </row>
    <row r="2203" spans="15:19" x14ac:dyDescent="0.2">
      <c r="O2203">
        <v>18.957000000000001</v>
      </c>
      <c r="P2203">
        <v>31.852</v>
      </c>
      <c r="Q2203">
        <v>3.5084999999999999E-4</v>
      </c>
      <c r="R2203">
        <v>0.05</v>
      </c>
      <c r="S2203">
        <f t="shared" si="35"/>
        <v>14.033999999999999</v>
      </c>
    </row>
    <row r="2204" spans="15:19" x14ac:dyDescent="0.2">
      <c r="O2204">
        <v>21.707000000000001</v>
      </c>
      <c r="P2204">
        <v>31.518999999999998</v>
      </c>
      <c r="Q2204">
        <v>3.7494999999999998E-4</v>
      </c>
      <c r="R2204">
        <v>0.05</v>
      </c>
      <c r="S2204">
        <f t="shared" si="35"/>
        <v>14.997999999999999</v>
      </c>
    </row>
    <row r="2205" spans="15:19" x14ac:dyDescent="0.2">
      <c r="O2205">
        <v>24.457000000000001</v>
      </c>
      <c r="P2205">
        <v>31.178000000000001</v>
      </c>
      <c r="Q2205">
        <v>3.9702999999999998E-4</v>
      </c>
      <c r="R2205">
        <v>0.05</v>
      </c>
      <c r="S2205">
        <f t="shared" si="35"/>
        <v>15.881199999999998</v>
      </c>
    </row>
    <row r="2206" spans="15:19" x14ac:dyDescent="0.2">
      <c r="O2206">
        <v>27.207000000000001</v>
      </c>
      <c r="P2206">
        <v>30.83</v>
      </c>
      <c r="Q2206">
        <v>4.1734999999999998E-4</v>
      </c>
      <c r="R2206">
        <v>0.05</v>
      </c>
      <c r="S2206">
        <f t="shared" si="35"/>
        <v>16.693999999999999</v>
      </c>
    </row>
    <row r="2207" spans="15:19" x14ac:dyDescent="0.2">
      <c r="O2207">
        <v>29.957000000000001</v>
      </c>
      <c r="P2207">
        <v>30.478000000000002</v>
      </c>
      <c r="Q2207">
        <v>4.3614000000000001E-4</v>
      </c>
      <c r="R2207">
        <v>0.05</v>
      </c>
      <c r="S2207">
        <f t="shared" si="35"/>
        <v>17.445599999999999</v>
      </c>
    </row>
    <row r="2208" spans="15:19" x14ac:dyDescent="0.2">
      <c r="O2208">
        <v>32.707000000000001</v>
      </c>
      <c r="P2208">
        <v>30.123000000000001</v>
      </c>
      <c r="Q2208">
        <v>4.5359000000000003E-4</v>
      </c>
      <c r="R2208">
        <v>0.05</v>
      </c>
      <c r="S2208">
        <f t="shared" si="35"/>
        <v>18.143600000000003</v>
      </c>
    </row>
    <row r="2209" spans="15:19" x14ac:dyDescent="0.2">
      <c r="O2209">
        <v>35.457000000000001</v>
      </c>
      <c r="P2209">
        <v>29.766999999999999</v>
      </c>
      <c r="Q2209">
        <v>4.6987E-4</v>
      </c>
      <c r="R2209">
        <v>0.05</v>
      </c>
      <c r="S2209">
        <f t="shared" si="35"/>
        <v>18.794800000000002</v>
      </c>
    </row>
    <row r="2210" spans="15:19" x14ac:dyDescent="0.2">
      <c r="O2210">
        <v>38.207000000000001</v>
      </c>
      <c r="P2210">
        <v>29.411000000000001</v>
      </c>
      <c r="Q2210">
        <v>4.8514000000000001E-4</v>
      </c>
      <c r="R2210">
        <v>0.05</v>
      </c>
      <c r="S2210">
        <f t="shared" si="35"/>
        <v>19.405600000000003</v>
      </c>
    </row>
    <row r="2211" spans="15:19" x14ac:dyDescent="0.2">
      <c r="O2211">
        <v>40.957000000000001</v>
      </c>
      <c r="P2211">
        <v>29.056000000000001</v>
      </c>
      <c r="Q2211">
        <v>4.9952999999999998E-4</v>
      </c>
      <c r="R2211">
        <v>0.05</v>
      </c>
      <c r="S2211">
        <f t="shared" si="35"/>
        <v>19.981199999999998</v>
      </c>
    </row>
    <row r="2212" spans="15:19" x14ac:dyDescent="0.2">
      <c r="O2212">
        <v>43.707000000000001</v>
      </c>
      <c r="P2212">
        <v>28.702000000000002</v>
      </c>
      <c r="Q2212">
        <v>5.1314000000000004E-4</v>
      </c>
      <c r="R2212">
        <v>0.05</v>
      </c>
      <c r="S2212">
        <f t="shared" si="35"/>
        <v>20.525600000000001</v>
      </c>
    </row>
    <row r="2213" spans="15:19" x14ac:dyDescent="0.2">
      <c r="O2213">
        <v>46.457000000000001</v>
      </c>
      <c r="P2213">
        <v>28.35</v>
      </c>
      <c r="Q2213">
        <v>5.2607999999999995E-4</v>
      </c>
      <c r="R2213">
        <v>0.05</v>
      </c>
      <c r="S2213">
        <f t="shared" si="35"/>
        <v>21.043199999999999</v>
      </c>
    </row>
    <row r="2214" spans="15:19" x14ac:dyDescent="0.2">
      <c r="O2214">
        <v>49.207000000000001</v>
      </c>
      <c r="P2214">
        <v>28.001999999999999</v>
      </c>
      <c r="Q2214">
        <v>5.3843000000000001E-4</v>
      </c>
      <c r="R2214">
        <v>0.05</v>
      </c>
      <c r="S2214">
        <f t="shared" si="35"/>
        <v>21.537199999999999</v>
      </c>
    </row>
    <row r="2215" spans="15:19" x14ac:dyDescent="0.2">
      <c r="O2215">
        <v>51.957000000000001</v>
      </c>
      <c r="P2215">
        <v>27.657</v>
      </c>
      <c r="Q2215">
        <v>5.5028E-4</v>
      </c>
      <c r="R2215">
        <v>0.05</v>
      </c>
      <c r="S2215">
        <f t="shared" si="35"/>
        <v>22.011200000000002</v>
      </c>
    </row>
    <row r="2216" spans="15:19" x14ac:dyDescent="0.2">
      <c r="O2216">
        <v>54.707000000000001</v>
      </c>
      <c r="P2216">
        <v>27.315000000000001</v>
      </c>
      <c r="Q2216">
        <v>5.6167999999999995E-4</v>
      </c>
      <c r="R2216">
        <v>0.05</v>
      </c>
      <c r="S2216">
        <f t="shared" si="35"/>
        <v>22.467199999999998</v>
      </c>
    </row>
    <row r="2217" spans="15:19" x14ac:dyDescent="0.2">
      <c r="O2217">
        <v>57.457000000000001</v>
      </c>
      <c r="P2217">
        <v>26.978000000000002</v>
      </c>
      <c r="Q2217">
        <v>5.7269000000000005E-4</v>
      </c>
      <c r="R2217">
        <v>0.05</v>
      </c>
      <c r="S2217">
        <f t="shared" si="35"/>
        <v>22.907599999999999</v>
      </c>
    </row>
    <row r="2218" spans="15:19" x14ac:dyDescent="0.2">
      <c r="O2218">
        <v>60.207000000000001</v>
      </c>
      <c r="P2218">
        <v>26.645</v>
      </c>
      <c r="Q2218">
        <v>5.8336E-4</v>
      </c>
      <c r="R2218">
        <v>0.05</v>
      </c>
      <c r="S2218">
        <f t="shared" si="35"/>
        <v>23.334399999999999</v>
      </c>
    </row>
    <row r="2219" spans="15:19" x14ac:dyDescent="0.2">
      <c r="O2219">
        <v>62.957000000000001</v>
      </c>
      <c r="P2219">
        <v>26.317</v>
      </c>
      <c r="Q2219">
        <v>5.9374000000000004E-4</v>
      </c>
      <c r="R2219">
        <v>0.05</v>
      </c>
      <c r="S2219">
        <f t="shared" si="35"/>
        <v>23.749600000000001</v>
      </c>
    </row>
    <row r="2220" spans="15:19" x14ac:dyDescent="0.2">
      <c r="O2220">
        <v>65.706999999999994</v>
      </c>
      <c r="P2220">
        <v>25.994</v>
      </c>
      <c r="Q2220">
        <v>6.0386000000000001E-4</v>
      </c>
      <c r="R2220">
        <v>0.05</v>
      </c>
      <c r="S2220">
        <f t="shared" si="35"/>
        <v>24.154399999999999</v>
      </c>
    </row>
    <row r="2221" spans="15:19" x14ac:dyDescent="0.2">
      <c r="O2221">
        <v>68.456999999999994</v>
      </c>
      <c r="P2221">
        <v>25.675999999999998</v>
      </c>
      <c r="Q2221">
        <v>6.1375999999999998E-4</v>
      </c>
      <c r="R2221">
        <v>0.05</v>
      </c>
      <c r="S2221">
        <f t="shared" si="35"/>
        <v>24.5504</v>
      </c>
    </row>
    <row r="2222" spans="15:19" x14ac:dyDescent="0.2">
      <c r="O2222">
        <v>71.206999999999994</v>
      </c>
      <c r="P2222">
        <v>25.363</v>
      </c>
      <c r="Q2222">
        <v>6.2346000000000005E-4</v>
      </c>
      <c r="R2222">
        <v>0.05</v>
      </c>
      <c r="S2222">
        <f t="shared" si="35"/>
        <v>24.938400000000001</v>
      </c>
    </row>
    <row r="2223" spans="15:19" x14ac:dyDescent="0.2">
      <c r="O2223">
        <v>73.956999999999994</v>
      </c>
      <c r="P2223">
        <v>25.056000000000001</v>
      </c>
      <c r="Q2223">
        <v>6.3299999999999999E-4</v>
      </c>
      <c r="R2223">
        <v>0.05</v>
      </c>
      <c r="S2223">
        <f t="shared" si="35"/>
        <v>25.32</v>
      </c>
    </row>
    <row r="2224" spans="15:19" x14ac:dyDescent="0.2">
      <c r="O2224">
        <v>76.706999999999994</v>
      </c>
      <c r="P2224">
        <v>24.753</v>
      </c>
      <c r="Q2224">
        <v>6.4238000000000001E-4</v>
      </c>
      <c r="R2224">
        <v>0.05</v>
      </c>
      <c r="S2224">
        <f t="shared" si="35"/>
        <v>25.6952</v>
      </c>
    </row>
    <row r="2225" spans="15:19" x14ac:dyDescent="0.2">
      <c r="O2225">
        <v>79.456999999999994</v>
      </c>
      <c r="P2225">
        <v>24.457000000000001</v>
      </c>
      <c r="Q2225">
        <v>6.5163999999999999E-4</v>
      </c>
      <c r="R2225">
        <v>0.05</v>
      </c>
      <c r="S2225">
        <f t="shared" si="35"/>
        <v>26.0656</v>
      </c>
    </row>
    <row r="2226" spans="15:19" x14ac:dyDescent="0.2">
      <c r="O2226">
        <v>82.206999999999994</v>
      </c>
      <c r="P2226">
        <v>24.166</v>
      </c>
      <c r="Q2226">
        <v>6.6078000000000003E-4</v>
      </c>
      <c r="R2226">
        <v>0.05</v>
      </c>
      <c r="S2226">
        <f t="shared" si="35"/>
        <v>26.4312</v>
      </c>
    </row>
    <row r="2227" spans="15:19" x14ac:dyDescent="0.2">
      <c r="O2227">
        <v>84.956999999999994</v>
      </c>
      <c r="P2227">
        <v>23.88</v>
      </c>
      <c r="Q2227">
        <v>6.6982999999999995E-4</v>
      </c>
      <c r="R2227">
        <v>0.05</v>
      </c>
      <c r="S2227">
        <f t="shared" si="35"/>
        <v>26.793199999999995</v>
      </c>
    </row>
    <row r="2228" spans="15:19" x14ac:dyDescent="0.2">
      <c r="O2228">
        <v>87.706999999999994</v>
      </c>
      <c r="P2228">
        <v>23.6</v>
      </c>
      <c r="Q2228">
        <v>6.7878999999999997E-4</v>
      </c>
      <c r="R2228">
        <v>0.05</v>
      </c>
      <c r="S2228">
        <f t="shared" si="35"/>
        <v>27.151599999999998</v>
      </c>
    </row>
    <row r="2229" spans="15:19" x14ac:dyDescent="0.2">
      <c r="O2229">
        <v>90.456999999999994</v>
      </c>
      <c r="P2229">
        <v>23.324999999999999</v>
      </c>
      <c r="Q2229">
        <v>6.8767000000000003E-4</v>
      </c>
      <c r="R2229">
        <v>0.05</v>
      </c>
      <c r="S2229">
        <f t="shared" si="35"/>
        <v>27.506800000000002</v>
      </c>
    </row>
    <row r="2230" spans="15:19" x14ac:dyDescent="0.2">
      <c r="O2230">
        <v>93.206999999999994</v>
      </c>
      <c r="P2230">
        <v>23.055</v>
      </c>
      <c r="Q2230">
        <v>6.9649000000000002E-4</v>
      </c>
      <c r="R2230">
        <v>0.05</v>
      </c>
      <c r="S2230">
        <f t="shared" si="35"/>
        <v>27.8596</v>
      </c>
    </row>
    <row r="2231" spans="15:19" x14ac:dyDescent="0.2">
      <c r="O2231">
        <v>95.956999999999994</v>
      </c>
      <c r="P2231">
        <v>22.791</v>
      </c>
      <c r="Q2231">
        <v>7.0525999999999998E-4</v>
      </c>
      <c r="R2231">
        <v>0.05</v>
      </c>
      <c r="S2231">
        <f t="shared" si="35"/>
        <v>28.2104</v>
      </c>
    </row>
    <row r="2232" spans="15:19" x14ac:dyDescent="0.2">
      <c r="O2232">
        <v>98.706999999999994</v>
      </c>
      <c r="P2232">
        <v>22.532</v>
      </c>
      <c r="Q2232">
        <v>7.1396999999999997E-4</v>
      </c>
      <c r="R2232">
        <v>0.05</v>
      </c>
      <c r="S2232">
        <f t="shared" si="35"/>
        <v>28.558799999999998</v>
      </c>
    </row>
    <row r="2233" spans="15:19" x14ac:dyDescent="0.2">
      <c r="O2233">
        <v>101.53</v>
      </c>
      <c r="P2233">
        <v>22.271000000000001</v>
      </c>
      <c r="Q2233">
        <v>7.2287000000000002E-4</v>
      </c>
      <c r="R2233">
        <v>0.05</v>
      </c>
      <c r="S2233">
        <f t="shared" si="35"/>
        <v>28.9148</v>
      </c>
    </row>
    <row r="2234" spans="15:19" x14ac:dyDescent="0.2">
      <c r="O2234">
        <v>104.35</v>
      </c>
      <c r="P2234">
        <v>22.015999999999998</v>
      </c>
      <c r="Q2234">
        <v>7.3172999999999999E-4</v>
      </c>
      <c r="R2234">
        <v>0.05</v>
      </c>
      <c r="S2234">
        <f t="shared" si="35"/>
        <v>29.269199999999998</v>
      </c>
    </row>
    <row r="2235" spans="15:19" x14ac:dyDescent="0.2">
      <c r="O2235">
        <v>107.18</v>
      </c>
      <c r="P2235">
        <v>21.765999999999998</v>
      </c>
      <c r="Q2235">
        <v>7.4056000000000002E-4</v>
      </c>
      <c r="R2235">
        <v>0.05</v>
      </c>
      <c r="S2235">
        <f t="shared" si="35"/>
        <v>29.622399999999999</v>
      </c>
    </row>
    <row r="2236" spans="15:19" x14ac:dyDescent="0.2">
      <c r="O2236">
        <v>110</v>
      </c>
      <c r="P2236">
        <v>21.521000000000001</v>
      </c>
      <c r="Q2236">
        <v>7.4936000000000002E-4</v>
      </c>
      <c r="R2236">
        <v>0.05</v>
      </c>
      <c r="S2236">
        <f t="shared" si="35"/>
        <v>29.974400000000003</v>
      </c>
    </row>
    <row r="2237" spans="15:19" x14ac:dyDescent="0.2">
      <c r="O2237">
        <v>0</v>
      </c>
      <c r="P2237">
        <v>33.200000000000003</v>
      </c>
      <c r="Q2237">
        <v>1E-4</v>
      </c>
      <c r="R2237">
        <v>5.0999999999999997E-2</v>
      </c>
      <c r="S2237">
        <f t="shared" si="35"/>
        <v>4</v>
      </c>
    </row>
    <row r="2238" spans="15:19" x14ac:dyDescent="0.2">
      <c r="O2238">
        <v>2.6882999999999999</v>
      </c>
      <c r="P2238">
        <v>33.466000000000001</v>
      </c>
      <c r="Q2238">
        <v>1.4749000000000001E-4</v>
      </c>
      <c r="R2238">
        <v>5.0999999999999997E-2</v>
      </c>
      <c r="S2238">
        <f t="shared" si="35"/>
        <v>5.8996000000000004</v>
      </c>
    </row>
    <row r="2239" spans="15:19" x14ac:dyDescent="0.2">
      <c r="O2239">
        <v>5.3765999999999998</v>
      </c>
      <c r="P2239">
        <v>33.345999999999997</v>
      </c>
      <c r="Q2239">
        <v>1.8997999999999999E-4</v>
      </c>
      <c r="R2239">
        <v>5.0999999999999997E-2</v>
      </c>
      <c r="S2239">
        <f t="shared" si="35"/>
        <v>7.5991999999999997</v>
      </c>
    </row>
    <row r="2240" spans="15:19" x14ac:dyDescent="0.2">
      <c r="O2240">
        <v>8.0648999999999997</v>
      </c>
      <c r="P2240">
        <v>33.023000000000003</v>
      </c>
      <c r="Q2240">
        <v>2.2814999999999999E-4</v>
      </c>
      <c r="R2240">
        <v>5.0999999999999997E-2</v>
      </c>
      <c r="S2240">
        <f t="shared" si="35"/>
        <v>9.1259999999999994</v>
      </c>
    </row>
    <row r="2241" spans="15:19" x14ac:dyDescent="0.2">
      <c r="O2241">
        <v>10.753</v>
      </c>
      <c r="P2241">
        <v>32.698</v>
      </c>
      <c r="Q2241">
        <v>2.6249999999999998E-4</v>
      </c>
      <c r="R2241">
        <v>5.0999999999999997E-2</v>
      </c>
      <c r="S2241">
        <f t="shared" si="35"/>
        <v>10.499999999999998</v>
      </c>
    </row>
    <row r="2242" spans="15:19" x14ac:dyDescent="0.2">
      <c r="O2242">
        <v>13.503</v>
      </c>
      <c r="P2242">
        <v>32.415999999999997</v>
      </c>
      <c r="Q2242">
        <v>2.9418000000000001E-4</v>
      </c>
      <c r="R2242">
        <v>5.0999999999999997E-2</v>
      </c>
      <c r="S2242">
        <f t="shared" si="35"/>
        <v>11.767200000000001</v>
      </c>
    </row>
    <row r="2243" spans="15:19" x14ac:dyDescent="0.2">
      <c r="O2243">
        <v>16.253</v>
      </c>
      <c r="P2243">
        <v>32.106000000000002</v>
      </c>
      <c r="Q2243">
        <v>3.2280999999999998E-4</v>
      </c>
      <c r="R2243">
        <v>5.0999999999999997E-2</v>
      </c>
      <c r="S2243">
        <f t="shared" si="35"/>
        <v>12.9124</v>
      </c>
    </row>
    <row r="2244" spans="15:19" x14ac:dyDescent="0.2">
      <c r="O2244">
        <v>19.003</v>
      </c>
      <c r="P2244">
        <v>31.777999999999999</v>
      </c>
      <c r="Q2244">
        <v>3.4877999999999998E-4</v>
      </c>
      <c r="R2244">
        <v>5.0999999999999997E-2</v>
      </c>
      <c r="S2244">
        <f t="shared" si="35"/>
        <v>13.951199999999998</v>
      </c>
    </row>
    <row r="2245" spans="15:19" x14ac:dyDescent="0.2">
      <c r="O2245">
        <v>21.753</v>
      </c>
      <c r="P2245">
        <v>31.437000000000001</v>
      </c>
      <c r="Q2245">
        <v>3.7244999999999997E-4</v>
      </c>
      <c r="R2245">
        <v>5.0999999999999997E-2</v>
      </c>
      <c r="S2245">
        <f t="shared" si="35"/>
        <v>14.897999999999998</v>
      </c>
    </row>
    <row r="2246" spans="15:19" x14ac:dyDescent="0.2">
      <c r="O2246">
        <v>24.503</v>
      </c>
      <c r="P2246">
        <v>31.088000000000001</v>
      </c>
      <c r="Q2246">
        <v>3.9411999999999997E-4</v>
      </c>
      <c r="R2246">
        <v>5.0999999999999997E-2</v>
      </c>
      <c r="S2246">
        <f t="shared" si="35"/>
        <v>15.764799999999999</v>
      </c>
    </row>
    <row r="2247" spans="15:19" x14ac:dyDescent="0.2">
      <c r="O2247">
        <v>27.253</v>
      </c>
      <c r="P2247">
        <v>30.731999999999999</v>
      </c>
      <c r="Q2247">
        <v>4.1405000000000001E-4</v>
      </c>
      <c r="R2247">
        <v>5.0999999999999997E-2</v>
      </c>
      <c r="S2247">
        <f t="shared" si="35"/>
        <v>16.562000000000001</v>
      </c>
    </row>
    <row r="2248" spans="15:19" x14ac:dyDescent="0.2">
      <c r="O2248">
        <v>30.003</v>
      </c>
      <c r="P2248">
        <v>30.373000000000001</v>
      </c>
      <c r="Q2248">
        <v>4.3247000000000001E-4</v>
      </c>
      <c r="R2248">
        <v>5.0999999999999997E-2</v>
      </c>
      <c r="S2248">
        <f t="shared" si="35"/>
        <v>17.2988</v>
      </c>
    </row>
    <row r="2249" spans="15:19" x14ac:dyDescent="0.2">
      <c r="O2249">
        <v>32.753</v>
      </c>
      <c r="P2249">
        <v>30.010999999999999</v>
      </c>
      <c r="Q2249">
        <v>4.4957999999999999E-4</v>
      </c>
      <c r="R2249">
        <v>5.0999999999999997E-2</v>
      </c>
      <c r="S2249">
        <f t="shared" si="35"/>
        <v>17.983199999999997</v>
      </c>
    </row>
    <row r="2250" spans="15:19" x14ac:dyDescent="0.2">
      <c r="O2250">
        <v>35.503</v>
      </c>
      <c r="P2250">
        <v>29.648</v>
      </c>
      <c r="Q2250">
        <v>4.6554000000000002E-4</v>
      </c>
      <c r="R2250">
        <v>5.0999999999999997E-2</v>
      </c>
      <c r="S2250">
        <f t="shared" si="35"/>
        <v>18.621600000000001</v>
      </c>
    </row>
    <row r="2251" spans="15:19" x14ac:dyDescent="0.2">
      <c r="O2251">
        <v>38.253</v>
      </c>
      <c r="P2251">
        <v>29.285</v>
      </c>
      <c r="Q2251">
        <v>4.8051000000000002E-4</v>
      </c>
      <c r="R2251">
        <v>5.0999999999999997E-2</v>
      </c>
      <c r="S2251">
        <f t="shared" si="35"/>
        <v>19.220400000000001</v>
      </c>
    </row>
    <row r="2252" spans="15:19" x14ac:dyDescent="0.2">
      <c r="O2252">
        <v>41.003</v>
      </c>
      <c r="P2252">
        <v>28.923999999999999</v>
      </c>
      <c r="Q2252">
        <v>4.9461999999999998E-4</v>
      </c>
      <c r="R2252">
        <v>5.0999999999999997E-2</v>
      </c>
      <c r="S2252">
        <f t="shared" si="35"/>
        <v>19.784799999999997</v>
      </c>
    </row>
    <row r="2253" spans="15:19" x14ac:dyDescent="0.2">
      <c r="O2253">
        <v>43.753</v>
      </c>
      <c r="P2253">
        <v>28.564</v>
      </c>
      <c r="Q2253">
        <v>5.0798E-4</v>
      </c>
      <c r="R2253">
        <v>5.0999999999999997E-2</v>
      </c>
      <c r="S2253">
        <f t="shared" si="35"/>
        <v>20.319199999999999</v>
      </c>
    </row>
    <row r="2254" spans="15:19" x14ac:dyDescent="0.2">
      <c r="O2254">
        <v>46.503</v>
      </c>
      <c r="P2254">
        <v>28.207000000000001</v>
      </c>
      <c r="Q2254">
        <v>5.2068999999999998E-4</v>
      </c>
      <c r="R2254">
        <v>5.0999999999999997E-2</v>
      </c>
      <c r="S2254">
        <f t="shared" si="35"/>
        <v>20.827599999999997</v>
      </c>
    </row>
    <row r="2255" spans="15:19" x14ac:dyDescent="0.2">
      <c r="O2255">
        <v>49.253</v>
      </c>
      <c r="P2255">
        <v>27.853000000000002</v>
      </c>
      <c r="Q2255">
        <v>5.3282999999999998E-4</v>
      </c>
      <c r="R2255">
        <v>5.0999999999999997E-2</v>
      </c>
      <c r="S2255">
        <f t="shared" si="35"/>
        <v>21.313199999999998</v>
      </c>
    </row>
    <row r="2256" spans="15:19" x14ac:dyDescent="0.2">
      <c r="O2256">
        <v>52.003</v>
      </c>
      <c r="P2256">
        <v>27.501999999999999</v>
      </c>
      <c r="Q2256">
        <v>5.4447999999999996E-4</v>
      </c>
      <c r="R2256">
        <v>5.0999999999999997E-2</v>
      </c>
      <c r="S2256">
        <f t="shared" si="35"/>
        <v>21.779199999999999</v>
      </c>
    </row>
    <row r="2257" spans="15:19" x14ac:dyDescent="0.2">
      <c r="O2257">
        <v>54.753</v>
      </c>
      <c r="P2257">
        <v>27.155999999999999</v>
      </c>
      <c r="Q2257">
        <v>5.5570000000000001E-4</v>
      </c>
      <c r="R2257">
        <v>5.0999999999999997E-2</v>
      </c>
      <c r="S2257">
        <f t="shared" si="35"/>
        <v>22.228000000000002</v>
      </c>
    </row>
    <row r="2258" spans="15:19" x14ac:dyDescent="0.2">
      <c r="O2258">
        <v>57.503</v>
      </c>
      <c r="P2258">
        <v>26.815000000000001</v>
      </c>
      <c r="Q2258">
        <v>5.6654999999999997E-4</v>
      </c>
      <c r="R2258">
        <v>5.0999999999999997E-2</v>
      </c>
      <c r="S2258">
        <f t="shared" ref="S2258:S2321" si="36">Q2258*40*1000</f>
        <v>22.661999999999999</v>
      </c>
    </row>
    <row r="2259" spans="15:19" x14ac:dyDescent="0.2">
      <c r="O2259">
        <v>60.253</v>
      </c>
      <c r="P2259">
        <v>26.478000000000002</v>
      </c>
      <c r="Q2259">
        <v>5.7708E-4</v>
      </c>
      <c r="R2259">
        <v>5.0999999999999997E-2</v>
      </c>
      <c r="S2259">
        <f t="shared" si="36"/>
        <v>23.083199999999998</v>
      </c>
    </row>
    <row r="2260" spans="15:19" x14ac:dyDescent="0.2">
      <c r="O2260">
        <v>63.003</v>
      </c>
      <c r="P2260">
        <v>26.146000000000001</v>
      </c>
      <c r="Q2260">
        <v>5.8732999999999995E-4</v>
      </c>
      <c r="R2260">
        <v>5.0999999999999997E-2</v>
      </c>
      <c r="S2260">
        <f t="shared" si="36"/>
        <v>23.493199999999998</v>
      </c>
    </row>
    <row r="2261" spans="15:19" x14ac:dyDescent="0.2">
      <c r="O2261">
        <v>65.753</v>
      </c>
      <c r="P2261">
        <v>25.818999999999999</v>
      </c>
      <c r="Q2261">
        <v>5.9732999999999997E-4</v>
      </c>
      <c r="R2261">
        <v>5.0999999999999997E-2</v>
      </c>
      <c r="S2261">
        <f t="shared" si="36"/>
        <v>23.8932</v>
      </c>
    </row>
    <row r="2262" spans="15:19" x14ac:dyDescent="0.2">
      <c r="O2262">
        <v>68.503</v>
      </c>
      <c r="P2262">
        <v>25.497</v>
      </c>
      <c r="Q2262">
        <v>6.0711999999999995E-4</v>
      </c>
      <c r="R2262">
        <v>5.0999999999999997E-2</v>
      </c>
      <c r="S2262">
        <f t="shared" si="36"/>
        <v>24.284799999999997</v>
      </c>
    </row>
    <row r="2263" spans="15:19" x14ac:dyDescent="0.2">
      <c r="O2263">
        <v>71.253</v>
      </c>
      <c r="P2263">
        <v>25.181999999999999</v>
      </c>
      <c r="Q2263">
        <v>6.1671999999999996E-4</v>
      </c>
      <c r="R2263">
        <v>5.0999999999999997E-2</v>
      </c>
      <c r="S2263">
        <f t="shared" si="36"/>
        <v>24.668799999999997</v>
      </c>
    </row>
    <row r="2264" spans="15:19" x14ac:dyDescent="0.2">
      <c r="O2264">
        <v>74.003</v>
      </c>
      <c r="P2264">
        <v>24.870999999999999</v>
      </c>
      <c r="Q2264">
        <v>6.2617E-4</v>
      </c>
      <c r="R2264">
        <v>5.0999999999999997E-2</v>
      </c>
      <c r="S2264">
        <f t="shared" si="36"/>
        <v>25.046800000000001</v>
      </c>
    </row>
    <row r="2265" spans="15:19" x14ac:dyDescent="0.2">
      <c r="O2265">
        <v>76.753</v>
      </c>
      <c r="P2265">
        <v>24.567</v>
      </c>
      <c r="Q2265">
        <v>6.3546999999999996E-4</v>
      </c>
      <c r="R2265">
        <v>5.0999999999999997E-2</v>
      </c>
      <c r="S2265">
        <f t="shared" si="36"/>
        <v>25.418799999999997</v>
      </c>
    </row>
    <row r="2266" spans="15:19" x14ac:dyDescent="0.2">
      <c r="O2266">
        <v>79.503</v>
      </c>
      <c r="P2266">
        <v>24.268000000000001</v>
      </c>
      <c r="Q2266">
        <v>6.4466000000000002E-4</v>
      </c>
      <c r="R2266">
        <v>5.0999999999999997E-2</v>
      </c>
      <c r="S2266">
        <f t="shared" si="36"/>
        <v>25.7864</v>
      </c>
    </row>
    <row r="2267" spans="15:19" x14ac:dyDescent="0.2">
      <c r="O2267">
        <v>82.253</v>
      </c>
      <c r="P2267">
        <v>23.974</v>
      </c>
      <c r="Q2267">
        <v>6.5373000000000004E-4</v>
      </c>
      <c r="R2267">
        <v>5.0999999999999997E-2</v>
      </c>
      <c r="S2267">
        <f t="shared" si="36"/>
        <v>26.1492</v>
      </c>
    </row>
    <row r="2268" spans="15:19" x14ac:dyDescent="0.2">
      <c r="O2268">
        <v>85.003</v>
      </c>
      <c r="P2268">
        <v>23.687000000000001</v>
      </c>
      <c r="Q2268">
        <v>6.6272E-4</v>
      </c>
      <c r="R2268">
        <v>5.0999999999999997E-2</v>
      </c>
      <c r="S2268">
        <f t="shared" si="36"/>
        <v>26.508800000000001</v>
      </c>
    </row>
    <row r="2269" spans="15:19" x14ac:dyDescent="0.2">
      <c r="O2269">
        <v>87.753</v>
      </c>
      <c r="P2269">
        <v>23.405000000000001</v>
      </c>
      <c r="Q2269">
        <v>6.7162999999999999E-4</v>
      </c>
      <c r="R2269">
        <v>5.0999999999999997E-2</v>
      </c>
      <c r="S2269">
        <f t="shared" si="36"/>
        <v>26.865199999999998</v>
      </c>
    </row>
    <row r="2270" spans="15:19" x14ac:dyDescent="0.2">
      <c r="O2270">
        <v>90.503</v>
      </c>
      <c r="P2270">
        <v>23.128</v>
      </c>
      <c r="Q2270">
        <v>6.8046999999999997E-4</v>
      </c>
      <c r="R2270">
        <v>5.0999999999999997E-2</v>
      </c>
      <c r="S2270">
        <f t="shared" si="36"/>
        <v>27.218799999999998</v>
      </c>
    </row>
    <row r="2271" spans="15:19" x14ac:dyDescent="0.2">
      <c r="O2271">
        <v>93.253</v>
      </c>
      <c r="P2271">
        <v>22.856999999999999</v>
      </c>
      <c r="Q2271">
        <v>6.8924999999999998E-4</v>
      </c>
      <c r="R2271">
        <v>5.0999999999999997E-2</v>
      </c>
      <c r="S2271">
        <f t="shared" si="36"/>
        <v>27.569999999999997</v>
      </c>
    </row>
    <row r="2272" spans="15:19" x14ac:dyDescent="0.2">
      <c r="O2272">
        <v>96.003</v>
      </c>
      <c r="P2272">
        <v>22.591999999999999</v>
      </c>
      <c r="Q2272">
        <v>6.9797000000000001E-4</v>
      </c>
      <c r="R2272">
        <v>5.0999999999999997E-2</v>
      </c>
      <c r="S2272">
        <f t="shared" si="36"/>
        <v>27.918800000000001</v>
      </c>
    </row>
    <row r="2273" spans="15:19" x14ac:dyDescent="0.2">
      <c r="O2273">
        <v>98.753</v>
      </c>
      <c r="P2273">
        <v>22.332000000000001</v>
      </c>
      <c r="Q2273">
        <v>7.0666000000000001E-4</v>
      </c>
      <c r="R2273">
        <v>5.0999999999999997E-2</v>
      </c>
      <c r="S2273">
        <f t="shared" si="36"/>
        <v>28.266400000000001</v>
      </c>
    </row>
    <row r="2274" spans="15:19" x14ac:dyDescent="0.2">
      <c r="O2274">
        <v>101.56</v>
      </c>
      <c r="P2274">
        <v>22.071000000000002</v>
      </c>
      <c r="Q2274">
        <v>7.1549000000000005E-4</v>
      </c>
      <c r="R2274">
        <v>5.0999999999999997E-2</v>
      </c>
      <c r="S2274">
        <f t="shared" si="36"/>
        <v>28.619600000000002</v>
      </c>
    </row>
    <row r="2275" spans="15:19" x14ac:dyDescent="0.2">
      <c r="O2275">
        <v>104.38</v>
      </c>
      <c r="P2275">
        <v>21.815999999999999</v>
      </c>
      <c r="Q2275">
        <v>7.2429000000000005E-4</v>
      </c>
      <c r="R2275">
        <v>5.0999999999999997E-2</v>
      </c>
      <c r="S2275">
        <f t="shared" si="36"/>
        <v>28.971599999999999</v>
      </c>
    </row>
    <row r="2276" spans="15:19" x14ac:dyDescent="0.2">
      <c r="O2276">
        <v>107.19</v>
      </c>
      <c r="P2276">
        <v>21.567</v>
      </c>
      <c r="Q2276">
        <v>7.3306000000000001E-4</v>
      </c>
      <c r="R2276">
        <v>5.0999999999999997E-2</v>
      </c>
      <c r="S2276">
        <f t="shared" si="36"/>
        <v>29.322399999999998</v>
      </c>
    </row>
    <row r="2277" spans="15:19" x14ac:dyDescent="0.2">
      <c r="O2277">
        <v>110</v>
      </c>
      <c r="P2277">
        <v>21.321999999999999</v>
      </c>
      <c r="Q2277">
        <v>7.4180000000000003E-4</v>
      </c>
      <c r="R2277">
        <v>5.0999999999999997E-2</v>
      </c>
      <c r="S2277">
        <f t="shared" si="36"/>
        <v>29.672000000000001</v>
      </c>
    </row>
    <row r="2278" spans="15:19" x14ac:dyDescent="0.2">
      <c r="O2278">
        <v>0</v>
      </c>
      <c r="P2278">
        <v>33.200000000000003</v>
      </c>
      <c r="Q2278">
        <v>1E-4</v>
      </c>
      <c r="R2278">
        <v>5.1999999999999998E-2</v>
      </c>
      <c r="S2278">
        <f t="shared" si="36"/>
        <v>4</v>
      </c>
    </row>
    <row r="2279" spans="15:19" x14ac:dyDescent="0.2">
      <c r="O2279">
        <v>2.7</v>
      </c>
      <c r="P2279">
        <v>33.454000000000001</v>
      </c>
      <c r="Q2279">
        <v>1.4742999999999999E-4</v>
      </c>
      <c r="R2279">
        <v>5.1999999999999998E-2</v>
      </c>
      <c r="S2279">
        <f t="shared" si="36"/>
        <v>5.8971999999999998</v>
      </c>
    </row>
    <row r="2280" spans="15:19" x14ac:dyDescent="0.2">
      <c r="O2280">
        <v>5.4001000000000001</v>
      </c>
      <c r="P2280">
        <v>33.322000000000003</v>
      </c>
      <c r="Q2280">
        <v>1.8976E-4</v>
      </c>
      <c r="R2280">
        <v>5.1999999999999998E-2</v>
      </c>
      <c r="S2280">
        <f t="shared" si="36"/>
        <v>7.5903999999999998</v>
      </c>
    </row>
    <row r="2281" spans="15:19" x14ac:dyDescent="0.2">
      <c r="O2281">
        <v>8.1000999999999994</v>
      </c>
      <c r="P2281">
        <v>32.985999999999997</v>
      </c>
      <c r="Q2281">
        <v>2.2770000000000001E-4</v>
      </c>
      <c r="R2281">
        <v>5.1999999999999998E-2</v>
      </c>
      <c r="S2281">
        <f t="shared" si="36"/>
        <v>9.1080000000000005</v>
      </c>
    </row>
    <row r="2282" spans="15:19" x14ac:dyDescent="0.2">
      <c r="O2282">
        <v>10.8</v>
      </c>
      <c r="P2282">
        <v>32.646999999999998</v>
      </c>
      <c r="Q2282">
        <v>2.6177999999999998E-4</v>
      </c>
      <c r="R2282">
        <v>5.1999999999999998E-2</v>
      </c>
      <c r="S2282">
        <f t="shared" si="36"/>
        <v>10.4712</v>
      </c>
    </row>
    <row r="2283" spans="15:19" x14ac:dyDescent="0.2">
      <c r="O2283">
        <v>13.55</v>
      </c>
      <c r="P2283">
        <v>32.356999999999999</v>
      </c>
      <c r="Q2283">
        <v>2.9301000000000002E-4</v>
      </c>
      <c r="R2283">
        <v>5.1999999999999998E-2</v>
      </c>
      <c r="S2283">
        <f t="shared" si="36"/>
        <v>11.720400000000001</v>
      </c>
    </row>
    <row r="2284" spans="15:19" x14ac:dyDescent="0.2">
      <c r="O2284">
        <v>16.3</v>
      </c>
      <c r="P2284">
        <v>32.04</v>
      </c>
      <c r="Q2284">
        <v>3.2119000000000001E-4</v>
      </c>
      <c r="R2284">
        <v>5.1999999999999998E-2</v>
      </c>
      <c r="S2284">
        <f t="shared" si="36"/>
        <v>12.8476</v>
      </c>
    </row>
    <row r="2285" spans="15:19" x14ac:dyDescent="0.2">
      <c r="O2285">
        <v>19.05</v>
      </c>
      <c r="P2285">
        <v>31.702999999999999</v>
      </c>
      <c r="Q2285">
        <v>3.4673000000000001E-4</v>
      </c>
      <c r="R2285">
        <v>5.1999999999999998E-2</v>
      </c>
      <c r="S2285">
        <f t="shared" si="36"/>
        <v>13.869199999999999</v>
      </c>
    </row>
    <row r="2286" spans="15:19" x14ac:dyDescent="0.2">
      <c r="O2286">
        <v>21.8</v>
      </c>
      <c r="P2286">
        <v>31.353999999999999</v>
      </c>
      <c r="Q2286">
        <v>3.6998000000000001E-4</v>
      </c>
      <c r="R2286">
        <v>5.1999999999999998E-2</v>
      </c>
      <c r="S2286">
        <f t="shared" si="36"/>
        <v>14.799200000000001</v>
      </c>
    </row>
    <row r="2287" spans="15:19" x14ac:dyDescent="0.2">
      <c r="O2287">
        <v>24.55</v>
      </c>
      <c r="P2287">
        <v>30.997</v>
      </c>
      <c r="Q2287">
        <v>3.9125E-4</v>
      </c>
      <c r="R2287">
        <v>5.1999999999999998E-2</v>
      </c>
      <c r="S2287">
        <f t="shared" si="36"/>
        <v>15.65</v>
      </c>
    </row>
    <row r="2288" spans="15:19" x14ac:dyDescent="0.2">
      <c r="O2288">
        <v>27.3</v>
      </c>
      <c r="P2288">
        <v>30.634</v>
      </c>
      <c r="Q2288">
        <v>4.1081000000000001E-4</v>
      </c>
      <c r="R2288">
        <v>5.1999999999999998E-2</v>
      </c>
      <c r="S2288">
        <f t="shared" si="36"/>
        <v>16.432400000000001</v>
      </c>
    </row>
    <row r="2289" spans="15:19" x14ac:dyDescent="0.2">
      <c r="O2289">
        <v>30.05</v>
      </c>
      <c r="P2289">
        <v>30.268000000000001</v>
      </c>
      <c r="Q2289">
        <v>4.2886999999999998E-4</v>
      </c>
      <c r="R2289">
        <v>5.1999999999999998E-2</v>
      </c>
      <c r="S2289">
        <f t="shared" si="36"/>
        <v>17.154799999999998</v>
      </c>
    </row>
    <row r="2290" spans="15:19" x14ac:dyDescent="0.2">
      <c r="O2290">
        <v>32.799999999999997</v>
      </c>
      <c r="P2290">
        <v>29.899000000000001</v>
      </c>
      <c r="Q2290">
        <v>4.4564000000000002E-4</v>
      </c>
      <c r="R2290">
        <v>5.1999999999999998E-2</v>
      </c>
      <c r="S2290">
        <f t="shared" si="36"/>
        <v>17.825600000000001</v>
      </c>
    </row>
    <row r="2291" spans="15:19" x14ac:dyDescent="0.2">
      <c r="O2291">
        <v>35.549999999999997</v>
      </c>
      <c r="P2291">
        <v>29.529</v>
      </c>
      <c r="Q2291">
        <v>4.6129999999999999E-4</v>
      </c>
      <c r="R2291">
        <v>5.1999999999999998E-2</v>
      </c>
      <c r="S2291">
        <f t="shared" si="36"/>
        <v>18.451999999999998</v>
      </c>
    </row>
    <row r="2292" spans="15:19" x14ac:dyDescent="0.2">
      <c r="O2292">
        <v>38.299999999999997</v>
      </c>
      <c r="P2292">
        <v>29.16</v>
      </c>
      <c r="Q2292">
        <v>4.7598999999999997E-4</v>
      </c>
      <c r="R2292">
        <v>5.1999999999999998E-2</v>
      </c>
      <c r="S2292">
        <f t="shared" si="36"/>
        <v>19.0396</v>
      </c>
    </row>
    <row r="2293" spans="15:19" x14ac:dyDescent="0.2">
      <c r="O2293">
        <v>41.05</v>
      </c>
      <c r="P2293">
        <v>28.792000000000002</v>
      </c>
      <c r="Q2293">
        <v>4.8983999999999996E-4</v>
      </c>
      <c r="R2293">
        <v>5.1999999999999998E-2</v>
      </c>
      <c r="S2293">
        <f t="shared" si="36"/>
        <v>19.593599999999999</v>
      </c>
    </row>
    <row r="2294" spans="15:19" x14ac:dyDescent="0.2">
      <c r="O2294">
        <v>43.8</v>
      </c>
      <c r="P2294">
        <v>28.425999999999998</v>
      </c>
      <c r="Q2294">
        <v>5.0294999999999995E-4</v>
      </c>
      <c r="R2294">
        <v>5.1999999999999998E-2</v>
      </c>
      <c r="S2294">
        <f t="shared" si="36"/>
        <v>20.117999999999999</v>
      </c>
    </row>
    <row r="2295" spans="15:19" x14ac:dyDescent="0.2">
      <c r="O2295">
        <v>46.55</v>
      </c>
      <c r="P2295">
        <v>28.064</v>
      </c>
      <c r="Q2295">
        <v>5.1544000000000004E-4</v>
      </c>
      <c r="R2295">
        <v>5.1999999999999998E-2</v>
      </c>
      <c r="S2295">
        <f t="shared" si="36"/>
        <v>20.617599999999999</v>
      </c>
    </row>
    <row r="2296" spans="15:19" x14ac:dyDescent="0.2">
      <c r="O2296">
        <v>49.3</v>
      </c>
      <c r="P2296">
        <v>27.704000000000001</v>
      </c>
      <c r="Q2296">
        <v>5.2738000000000004E-4</v>
      </c>
      <c r="R2296">
        <v>5.1999999999999998E-2</v>
      </c>
      <c r="S2296">
        <f t="shared" si="36"/>
        <v>21.095200000000002</v>
      </c>
    </row>
    <row r="2297" spans="15:19" x14ac:dyDescent="0.2">
      <c r="O2297">
        <v>52.05</v>
      </c>
      <c r="P2297">
        <v>27.349</v>
      </c>
      <c r="Q2297">
        <v>5.3885000000000001E-4</v>
      </c>
      <c r="R2297">
        <v>5.1999999999999998E-2</v>
      </c>
      <c r="S2297">
        <f t="shared" si="36"/>
        <v>21.553999999999998</v>
      </c>
    </row>
    <row r="2298" spans="15:19" x14ac:dyDescent="0.2">
      <c r="O2298">
        <v>54.8</v>
      </c>
      <c r="P2298">
        <v>26.998000000000001</v>
      </c>
      <c r="Q2298">
        <v>5.4989999999999998E-4</v>
      </c>
      <c r="R2298">
        <v>5.1999999999999998E-2</v>
      </c>
      <c r="S2298">
        <f t="shared" si="36"/>
        <v>21.995999999999999</v>
      </c>
    </row>
    <row r="2299" spans="15:19" x14ac:dyDescent="0.2">
      <c r="O2299">
        <v>57.55</v>
      </c>
      <c r="P2299">
        <v>26.652000000000001</v>
      </c>
      <c r="Q2299">
        <v>5.6059999999999997E-4</v>
      </c>
      <c r="R2299">
        <v>5.1999999999999998E-2</v>
      </c>
      <c r="S2299">
        <f t="shared" si="36"/>
        <v>22.423999999999999</v>
      </c>
    </row>
    <row r="2300" spans="15:19" x14ac:dyDescent="0.2">
      <c r="O2300">
        <v>60.3</v>
      </c>
      <c r="P2300">
        <v>26.311</v>
      </c>
      <c r="Q2300">
        <v>5.7098999999999995E-4</v>
      </c>
      <c r="R2300">
        <v>5.1999999999999998E-2</v>
      </c>
      <c r="S2300">
        <f t="shared" si="36"/>
        <v>22.839599999999997</v>
      </c>
    </row>
    <row r="2301" spans="15:19" x14ac:dyDescent="0.2">
      <c r="O2301">
        <v>63.05</v>
      </c>
      <c r="P2301">
        <v>25.975000000000001</v>
      </c>
      <c r="Q2301">
        <v>5.8111000000000002E-4</v>
      </c>
      <c r="R2301">
        <v>5.1999999999999998E-2</v>
      </c>
      <c r="S2301">
        <f t="shared" si="36"/>
        <v>23.244400000000002</v>
      </c>
    </row>
    <row r="2302" spans="15:19" x14ac:dyDescent="0.2">
      <c r="O2302">
        <v>65.8</v>
      </c>
      <c r="P2302">
        <v>25.645</v>
      </c>
      <c r="Q2302">
        <v>5.9100000000000005E-4</v>
      </c>
      <c r="R2302">
        <v>5.1999999999999998E-2</v>
      </c>
      <c r="S2302">
        <f t="shared" si="36"/>
        <v>23.64</v>
      </c>
    </row>
    <row r="2303" spans="15:19" x14ac:dyDescent="0.2">
      <c r="O2303">
        <v>68.55</v>
      </c>
      <c r="P2303">
        <v>25.32</v>
      </c>
      <c r="Q2303">
        <v>6.0068999999999997E-4</v>
      </c>
      <c r="R2303">
        <v>5.1999999999999998E-2</v>
      </c>
      <c r="S2303">
        <f t="shared" si="36"/>
        <v>24.0276</v>
      </c>
    </row>
    <row r="2304" spans="15:19" x14ac:dyDescent="0.2">
      <c r="O2304">
        <v>71.3</v>
      </c>
      <c r="P2304">
        <v>25.001999999999999</v>
      </c>
      <c r="Q2304">
        <v>6.1019999999999998E-4</v>
      </c>
      <c r="R2304">
        <v>5.1999999999999998E-2</v>
      </c>
      <c r="S2304">
        <f t="shared" si="36"/>
        <v>24.407999999999998</v>
      </c>
    </row>
    <row r="2305" spans="15:19" x14ac:dyDescent="0.2">
      <c r="O2305">
        <v>74.05</v>
      </c>
      <c r="P2305">
        <v>24.689</v>
      </c>
      <c r="Q2305">
        <v>6.1956000000000001E-4</v>
      </c>
      <c r="R2305">
        <v>5.1999999999999998E-2</v>
      </c>
      <c r="S2305">
        <f t="shared" si="36"/>
        <v>24.782399999999999</v>
      </c>
    </row>
    <row r="2306" spans="15:19" x14ac:dyDescent="0.2">
      <c r="O2306">
        <v>76.8</v>
      </c>
      <c r="P2306">
        <v>24.382000000000001</v>
      </c>
      <c r="Q2306">
        <v>6.2878999999999995E-4</v>
      </c>
      <c r="R2306">
        <v>5.1999999999999998E-2</v>
      </c>
      <c r="S2306">
        <f t="shared" si="36"/>
        <v>25.151599999999995</v>
      </c>
    </row>
    <row r="2307" spans="15:19" x14ac:dyDescent="0.2">
      <c r="O2307">
        <v>79.55</v>
      </c>
      <c r="P2307">
        <v>24.081</v>
      </c>
      <c r="Q2307">
        <v>6.3791E-4</v>
      </c>
      <c r="R2307">
        <v>5.1999999999999998E-2</v>
      </c>
      <c r="S2307">
        <f t="shared" si="36"/>
        <v>25.516400000000001</v>
      </c>
    </row>
    <row r="2308" spans="15:19" x14ac:dyDescent="0.2">
      <c r="O2308">
        <v>82.3</v>
      </c>
      <c r="P2308">
        <v>23.785</v>
      </c>
      <c r="Q2308">
        <v>6.4692999999999999E-4</v>
      </c>
      <c r="R2308">
        <v>5.1999999999999998E-2</v>
      </c>
      <c r="S2308">
        <f t="shared" si="36"/>
        <v>25.877199999999998</v>
      </c>
    </row>
    <row r="2309" spans="15:19" x14ac:dyDescent="0.2">
      <c r="O2309">
        <v>85.05</v>
      </c>
      <c r="P2309">
        <v>23.495999999999999</v>
      </c>
      <c r="Q2309">
        <v>6.5587000000000002E-4</v>
      </c>
      <c r="R2309">
        <v>5.1999999999999998E-2</v>
      </c>
      <c r="S2309">
        <f t="shared" si="36"/>
        <v>26.234800000000003</v>
      </c>
    </row>
    <row r="2310" spans="15:19" x14ac:dyDescent="0.2">
      <c r="O2310">
        <v>87.8</v>
      </c>
      <c r="P2310">
        <v>23.212</v>
      </c>
      <c r="Q2310">
        <v>6.6472999999999999E-4</v>
      </c>
      <c r="R2310">
        <v>5.1999999999999998E-2</v>
      </c>
      <c r="S2310">
        <f t="shared" si="36"/>
        <v>26.589200000000002</v>
      </c>
    </row>
    <row r="2311" spans="15:19" x14ac:dyDescent="0.2">
      <c r="O2311">
        <v>90.55</v>
      </c>
      <c r="P2311">
        <v>22.934000000000001</v>
      </c>
      <c r="Q2311">
        <v>6.7352999999999998E-4</v>
      </c>
      <c r="R2311">
        <v>5.1999999999999998E-2</v>
      </c>
      <c r="S2311">
        <f t="shared" si="36"/>
        <v>26.941199999999998</v>
      </c>
    </row>
    <row r="2312" spans="15:19" x14ac:dyDescent="0.2">
      <c r="O2312">
        <v>93.3</v>
      </c>
      <c r="P2312">
        <v>22.661999999999999</v>
      </c>
      <c r="Q2312">
        <v>6.8227000000000001E-4</v>
      </c>
      <c r="R2312">
        <v>5.1999999999999998E-2</v>
      </c>
      <c r="S2312">
        <f t="shared" si="36"/>
        <v>27.290800000000001</v>
      </c>
    </row>
    <row r="2313" spans="15:19" x14ac:dyDescent="0.2">
      <c r="O2313">
        <v>96.05</v>
      </c>
      <c r="P2313">
        <v>22.396000000000001</v>
      </c>
      <c r="Q2313">
        <v>6.9096000000000001E-4</v>
      </c>
      <c r="R2313">
        <v>5.1999999999999998E-2</v>
      </c>
      <c r="S2313">
        <f t="shared" si="36"/>
        <v>27.638400000000001</v>
      </c>
    </row>
    <row r="2314" spans="15:19" x14ac:dyDescent="0.2">
      <c r="O2314">
        <v>98.8</v>
      </c>
      <c r="P2314">
        <v>22.134</v>
      </c>
      <c r="Q2314">
        <v>6.9961000000000003E-4</v>
      </c>
      <c r="R2314">
        <v>5.1999999999999998E-2</v>
      </c>
      <c r="S2314">
        <f t="shared" si="36"/>
        <v>27.984400000000001</v>
      </c>
    </row>
    <row r="2315" spans="15:19" x14ac:dyDescent="0.2">
      <c r="O2315">
        <v>101.6</v>
      </c>
      <c r="P2315">
        <v>21.873999999999999</v>
      </c>
      <c r="Q2315">
        <v>7.0837999999999999E-4</v>
      </c>
      <c r="R2315">
        <v>5.1999999999999998E-2</v>
      </c>
      <c r="S2315">
        <f t="shared" si="36"/>
        <v>28.335199999999997</v>
      </c>
    </row>
    <row r="2316" spans="15:19" x14ac:dyDescent="0.2">
      <c r="O2316">
        <v>104.4</v>
      </c>
      <c r="P2316">
        <v>21.619</v>
      </c>
      <c r="Q2316">
        <v>7.1712000000000002E-4</v>
      </c>
      <c r="R2316">
        <v>5.1999999999999998E-2</v>
      </c>
      <c r="S2316">
        <f t="shared" si="36"/>
        <v>28.684799999999999</v>
      </c>
    </row>
    <row r="2317" spans="15:19" x14ac:dyDescent="0.2">
      <c r="O2317">
        <v>107.2</v>
      </c>
      <c r="P2317">
        <v>21.37</v>
      </c>
      <c r="Q2317">
        <v>7.2583000000000001E-4</v>
      </c>
      <c r="R2317">
        <v>5.1999999999999998E-2</v>
      </c>
      <c r="S2317">
        <f t="shared" si="36"/>
        <v>29.033200000000001</v>
      </c>
    </row>
    <row r="2318" spans="15:19" x14ac:dyDescent="0.2">
      <c r="O2318">
        <v>110</v>
      </c>
      <c r="P2318">
        <v>21.126000000000001</v>
      </c>
      <c r="Q2318">
        <v>7.3452000000000001E-4</v>
      </c>
      <c r="R2318">
        <v>5.1999999999999998E-2</v>
      </c>
      <c r="S2318">
        <f t="shared" si="36"/>
        <v>29.380799999999997</v>
      </c>
    </row>
    <row r="2319" spans="15:19" x14ac:dyDescent="0.2">
      <c r="O2319">
        <v>0</v>
      </c>
      <c r="P2319">
        <v>33.200000000000003</v>
      </c>
      <c r="Q2319">
        <v>1E-4</v>
      </c>
      <c r="R2319">
        <v>5.2999999999999999E-2</v>
      </c>
      <c r="S2319">
        <f t="shared" si="36"/>
        <v>4</v>
      </c>
    </row>
    <row r="2320" spans="15:19" x14ac:dyDescent="0.2">
      <c r="O2320">
        <v>2.7119</v>
      </c>
      <c r="P2320">
        <v>33.442</v>
      </c>
      <c r="Q2320">
        <v>1.4736E-4</v>
      </c>
      <c r="R2320">
        <v>5.2999999999999999E-2</v>
      </c>
      <c r="S2320">
        <f t="shared" si="36"/>
        <v>5.8944000000000001</v>
      </c>
    </row>
    <row r="2321" spans="15:19" x14ac:dyDescent="0.2">
      <c r="O2321">
        <v>5.4237000000000002</v>
      </c>
      <c r="P2321">
        <v>33.298999999999999</v>
      </c>
      <c r="Q2321">
        <v>1.8954E-4</v>
      </c>
      <c r="R2321">
        <v>5.2999999999999999E-2</v>
      </c>
      <c r="S2321">
        <f t="shared" si="36"/>
        <v>7.5815999999999999</v>
      </c>
    </row>
    <row r="2322" spans="15:19" x14ac:dyDescent="0.2">
      <c r="O2322">
        <v>8.1356000000000002</v>
      </c>
      <c r="P2322">
        <v>32.948</v>
      </c>
      <c r="Q2322">
        <v>2.2724999999999999E-4</v>
      </c>
      <c r="R2322">
        <v>5.2999999999999999E-2</v>
      </c>
      <c r="S2322">
        <f t="shared" ref="S2322:S2385" si="37">Q2322*40*1000</f>
        <v>9.09</v>
      </c>
    </row>
    <row r="2323" spans="15:19" x14ac:dyDescent="0.2">
      <c r="O2323">
        <v>10.847</v>
      </c>
      <c r="P2323">
        <v>32.597000000000001</v>
      </c>
      <c r="Q2323">
        <v>2.6106000000000002E-4</v>
      </c>
      <c r="R2323">
        <v>5.2999999999999999E-2</v>
      </c>
      <c r="S2323">
        <f t="shared" si="37"/>
        <v>10.442400000000001</v>
      </c>
    </row>
    <row r="2324" spans="15:19" x14ac:dyDescent="0.2">
      <c r="O2324">
        <v>13.597</v>
      </c>
      <c r="P2324">
        <v>32.298000000000002</v>
      </c>
      <c r="Q2324">
        <v>2.9185000000000002E-4</v>
      </c>
      <c r="R2324">
        <v>5.2999999999999999E-2</v>
      </c>
      <c r="S2324">
        <f t="shared" si="37"/>
        <v>11.673999999999999</v>
      </c>
    </row>
    <row r="2325" spans="15:19" x14ac:dyDescent="0.2">
      <c r="O2325">
        <v>16.347000000000001</v>
      </c>
      <c r="P2325">
        <v>31.972000000000001</v>
      </c>
      <c r="Q2325">
        <v>3.1959000000000002E-4</v>
      </c>
      <c r="R2325">
        <v>5.2999999999999999E-2</v>
      </c>
      <c r="S2325">
        <f t="shared" si="37"/>
        <v>12.783600000000002</v>
      </c>
    </row>
    <row r="2326" spans="15:19" x14ac:dyDescent="0.2">
      <c r="O2326">
        <v>19.097000000000001</v>
      </c>
      <c r="P2326">
        <v>31.628</v>
      </c>
      <c r="Q2326">
        <v>3.4469999999999998E-4</v>
      </c>
      <c r="R2326">
        <v>5.2999999999999999E-2</v>
      </c>
      <c r="S2326">
        <f t="shared" si="37"/>
        <v>13.787999999999998</v>
      </c>
    </row>
    <row r="2327" spans="15:19" x14ac:dyDescent="0.2">
      <c r="O2327">
        <v>21.847000000000001</v>
      </c>
      <c r="P2327">
        <v>31.271000000000001</v>
      </c>
      <c r="Q2327">
        <v>3.6754000000000002E-4</v>
      </c>
      <c r="R2327">
        <v>5.2999999999999999E-2</v>
      </c>
      <c r="S2327">
        <f t="shared" si="37"/>
        <v>14.701600000000001</v>
      </c>
    </row>
    <row r="2328" spans="15:19" x14ac:dyDescent="0.2">
      <c r="O2328">
        <v>24.597000000000001</v>
      </c>
      <c r="P2328">
        <v>30.905999999999999</v>
      </c>
      <c r="Q2328">
        <v>3.8842999999999999E-4</v>
      </c>
      <c r="R2328">
        <v>5.2999999999999999E-2</v>
      </c>
      <c r="S2328">
        <f t="shared" si="37"/>
        <v>15.537199999999999</v>
      </c>
    </row>
    <row r="2329" spans="15:19" x14ac:dyDescent="0.2">
      <c r="O2329">
        <v>27.347000000000001</v>
      </c>
      <c r="P2329">
        <v>30.536000000000001</v>
      </c>
      <c r="Q2329">
        <v>4.0761999999999998E-4</v>
      </c>
      <c r="R2329">
        <v>5.2999999999999999E-2</v>
      </c>
      <c r="S2329">
        <f t="shared" si="37"/>
        <v>16.304799999999997</v>
      </c>
    </row>
    <row r="2330" spans="15:19" x14ac:dyDescent="0.2">
      <c r="O2330">
        <v>30.097000000000001</v>
      </c>
      <c r="P2330">
        <v>30.161999999999999</v>
      </c>
      <c r="Q2330">
        <v>4.2534000000000002E-4</v>
      </c>
      <c r="R2330">
        <v>5.2999999999999999E-2</v>
      </c>
      <c r="S2330">
        <f t="shared" si="37"/>
        <v>17.0136</v>
      </c>
    </row>
    <row r="2331" spans="15:19" x14ac:dyDescent="0.2">
      <c r="O2331">
        <v>32.847000000000001</v>
      </c>
      <c r="P2331">
        <v>29.786000000000001</v>
      </c>
      <c r="Q2331">
        <v>4.4179000000000001E-4</v>
      </c>
      <c r="R2331">
        <v>5.2999999999999999E-2</v>
      </c>
      <c r="S2331">
        <f t="shared" si="37"/>
        <v>17.671599999999998</v>
      </c>
    </row>
    <row r="2332" spans="15:19" x14ac:dyDescent="0.2">
      <c r="O2332">
        <v>35.597000000000001</v>
      </c>
      <c r="P2332">
        <v>29.41</v>
      </c>
      <c r="Q2332">
        <v>4.5715000000000003E-4</v>
      </c>
      <c r="R2332">
        <v>5.2999999999999999E-2</v>
      </c>
      <c r="S2332">
        <f t="shared" si="37"/>
        <v>18.286000000000001</v>
      </c>
    </row>
    <row r="2333" spans="15:19" x14ac:dyDescent="0.2">
      <c r="O2333">
        <v>38.347000000000001</v>
      </c>
      <c r="P2333">
        <v>29.033999999999999</v>
      </c>
      <c r="Q2333">
        <v>4.7156999999999999E-4</v>
      </c>
      <c r="R2333">
        <v>5.2999999999999999E-2</v>
      </c>
      <c r="S2333">
        <f t="shared" si="37"/>
        <v>18.8628</v>
      </c>
    </row>
    <row r="2334" spans="15:19" x14ac:dyDescent="0.2">
      <c r="O2334">
        <v>41.097000000000001</v>
      </c>
      <c r="P2334">
        <v>28.66</v>
      </c>
      <c r="Q2334">
        <v>4.8516E-4</v>
      </c>
      <c r="R2334">
        <v>5.2999999999999999E-2</v>
      </c>
      <c r="S2334">
        <f t="shared" si="37"/>
        <v>19.406400000000001</v>
      </c>
    </row>
    <row r="2335" spans="15:19" x14ac:dyDescent="0.2">
      <c r="O2335">
        <v>43.847000000000001</v>
      </c>
      <c r="P2335">
        <v>28.289000000000001</v>
      </c>
      <c r="Q2335">
        <v>4.9804999999999999E-4</v>
      </c>
      <c r="R2335">
        <v>5.2999999999999999E-2</v>
      </c>
      <c r="S2335">
        <f t="shared" si="37"/>
        <v>19.921999999999997</v>
      </c>
    </row>
    <row r="2336" spans="15:19" x14ac:dyDescent="0.2">
      <c r="O2336">
        <v>46.597000000000001</v>
      </c>
      <c r="P2336">
        <v>27.92</v>
      </c>
      <c r="Q2336">
        <v>5.1033000000000003E-4</v>
      </c>
      <c r="R2336">
        <v>5.2999999999999999E-2</v>
      </c>
      <c r="S2336">
        <f t="shared" si="37"/>
        <v>20.4132</v>
      </c>
    </row>
    <row r="2337" spans="15:19" x14ac:dyDescent="0.2">
      <c r="O2337">
        <v>49.347000000000001</v>
      </c>
      <c r="P2337">
        <v>27.556000000000001</v>
      </c>
      <c r="Q2337">
        <v>5.2207000000000002E-4</v>
      </c>
      <c r="R2337">
        <v>5.2999999999999999E-2</v>
      </c>
      <c r="S2337">
        <f t="shared" si="37"/>
        <v>20.8828</v>
      </c>
    </row>
    <row r="2338" spans="15:19" x14ac:dyDescent="0.2">
      <c r="O2338">
        <v>52.097000000000001</v>
      </c>
      <c r="P2338">
        <v>27.196000000000002</v>
      </c>
      <c r="Q2338">
        <v>5.3335999999999998E-4</v>
      </c>
      <c r="R2338">
        <v>5.2999999999999999E-2</v>
      </c>
      <c r="S2338">
        <f t="shared" si="37"/>
        <v>21.334399999999999</v>
      </c>
    </row>
    <row r="2339" spans="15:19" x14ac:dyDescent="0.2">
      <c r="O2339">
        <v>54.847000000000001</v>
      </c>
      <c r="P2339">
        <v>26.841000000000001</v>
      </c>
      <c r="Q2339">
        <v>5.4425999999999997E-4</v>
      </c>
      <c r="R2339">
        <v>5.2999999999999999E-2</v>
      </c>
      <c r="S2339">
        <f t="shared" si="37"/>
        <v>21.770399999999999</v>
      </c>
    </row>
    <row r="2340" spans="15:19" x14ac:dyDescent="0.2">
      <c r="O2340">
        <v>57.597000000000001</v>
      </c>
      <c r="P2340">
        <v>26.49</v>
      </c>
      <c r="Q2340">
        <v>5.5482000000000003E-4</v>
      </c>
      <c r="R2340">
        <v>5.2999999999999999E-2</v>
      </c>
      <c r="S2340">
        <f t="shared" si="37"/>
        <v>22.192800000000002</v>
      </c>
    </row>
    <row r="2341" spans="15:19" x14ac:dyDescent="0.2">
      <c r="O2341">
        <v>60.347000000000001</v>
      </c>
      <c r="P2341">
        <v>26.145</v>
      </c>
      <c r="Q2341">
        <v>5.6508000000000003E-4</v>
      </c>
      <c r="R2341">
        <v>5.2999999999999999E-2</v>
      </c>
      <c r="S2341">
        <f t="shared" si="37"/>
        <v>22.603200000000001</v>
      </c>
    </row>
    <row r="2342" spans="15:19" x14ac:dyDescent="0.2">
      <c r="O2342">
        <v>63.097000000000001</v>
      </c>
      <c r="P2342">
        <v>25.806000000000001</v>
      </c>
      <c r="Q2342">
        <v>5.7507999999999995E-4</v>
      </c>
      <c r="R2342">
        <v>5.2999999999999999E-2</v>
      </c>
      <c r="S2342">
        <f t="shared" si="37"/>
        <v>23.0032</v>
      </c>
    </row>
    <row r="2343" spans="15:19" x14ac:dyDescent="0.2">
      <c r="O2343">
        <v>65.846999999999994</v>
      </c>
      <c r="P2343">
        <v>25.472999999999999</v>
      </c>
      <c r="Q2343">
        <v>5.8487000000000003E-4</v>
      </c>
      <c r="R2343">
        <v>5.2999999999999999E-2</v>
      </c>
      <c r="S2343">
        <f t="shared" si="37"/>
        <v>23.3948</v>
      </c>
    </row>
    <row r="2344" spans="15:19" x14ac:dyDescent="0.2">
      <c r="O2344">
        <v>68.596999999999994</v>
      </c>
      <c r="P2344">
        <v>25.145</v>
      </c>
      <c r="Q2344">
        <v>5.9446E-4</v>
      </c>
      <c r="R2344">
        <v>5.2999999999999999E-2</v>
      </c>
      <c r="S2344">
        <f t="shared" si="37"/>
        <v>23.778399999999998</v>
      </c>
    </row>
    <row r="2345" spans="15:19" x14ac:dyDescent="0.2">
      <c r="O2345">
        <v>71.346999999999994</v>
      </c>
      <c r="P2345">
        <v>24.823</v>
      </c>
      <c r="Q2345">
        <v>6.0389000000000005E-4</v>
      </c>
      <c r="R2345">
        <v>5.2999999999999999E-2</v>
      </c>
      <c r="S2345">
        <f t="shared" si="37"/>
        <v>24.155600000000003</v>
      </c>
    </row>
    <row r="2346" spans="15:19" x14ac:dyDescent="0.2">
      <c r="O2346">
        <v>74.096999999999994</v>
      </c>
      <c r="P2346">
        <v>24.507999999999999</v>
      </c>
      <c r="Q2346">
        <v>6.1317999999999995E-4</v>
      </c>
      <c r="R2346">
        <v>5.2999999999999999E-2</v>
      </c>
      <c r="S2346">
        <f t="shared" si="37"/>
        <v>24.527200000000001</v>
      </c>
    </row>
    <row r="2347" spans="15:19" x14ac:dyDescent="0.2">
      <c r="O2347">
        <v>76.846999999999994</v>
      </c>
      <c r="P2347">
        <v>24.199000000000002</v>
      </c>
      <c r="Q2347">
        <v>6.2233999999999998E-4</v>
      </c>
      <c r="R2347">
        <v>5.2999999999999999E-2</v>
      </c>
      <c r="S2347">
        <f t="shared" si="37"/>
        <v>24.893599999999999</v>
      </c>
    </row>
    <row r="2348" spans="15:19" x14ac:dyDescent="0.2">
      <c r="O2348">
        <v>79.596999999999994</v>
      </c>
      <c r="P2348">
        <v>23.895</v>
      </c>
      <c r="Q2348">
        <v>6.3139999999999995E-4</v>
      </c>
      <c r="R2348">
        <v>5.2999999999999999E-2</v>
      </c>
      <c r="S2348">
        <f t="shared" si="37"/>
        <v>25.255999999999997</v>
      </c>
    </row>
    <row r="2349" spans="15:19" x14ac:dyDescent="0.2">
      <c r="O2349">
        <v>82.346999999999994</v>
      </c>
      <c r="P2349">
        <v>23.597999999999999</v>
      </c>
      <c r="Q2349">
        <v>6.4035999999999997E-4</v>
      </c>
      <c r="R2349">
        <v>5.2999999999999999E-2</v>
      </c>
      <c r="S2349">
        <f t="shared" si="37"/>
        <v>25.6144</v>
      </c>
    </row>
    <row r="2350" spans="15:19" x14ac:dyDescent="0.2">
      <c r="O2350">
        <v>85.096999999999994</v>
      </c>
      <c r="P2350">
        <v>23.306999999999999</v>
      </c>
      <c r="Q2350">
        <v>6.4924999999999998E-4</v>
      </c>
      <c r="R2350">
        <v>5.2999999999999999E-2</v>
      </c>
      <c r="S2350">
        <f t="shared" si="37"/>
        <v>25.97</v>
      </c>
    </row>
    <row r="2351" spans="15:19" x14ac:dyDescent="0.2">
      <c r="O2351">
        <v>87.846999999999994</v>
      </c>
      <c r="P2351">
        <v>23.021999999999998</v>
      </c>
      <c r="Q2351">
        <v>6.5806999999999997E-4</v>
      </c>
      <c r="R2351">
        <v>5.2999999999999999E-2</v>
      </c>
      <c r="S2351">
        <f t="shared" si="37"/>
        <v>26.322800000000001</v>
      </c>
    </row>
    <row r="2352" spans="15:19" x14ac:dyDescent="0.2">
      <c r="O2352">
        <v>90.596999999999994</v>
      </c>
      <c r="P2352">
        <v>22.742999999999999</v>
      </c>
      <c r="Q2352">
        <v>6.6682999999999998E-4</v>
      </c>
      <c r="R2352">
        <v>5.2999999999999999E-2</v>
      </c>
      <c r="S2352">
        <f t="shared" si="37"/>
        <v>26.673200000000001</v>
      </c>
    </row>
    <row r="2353" spans="15:19" x14ac:dyDescent="0.2">
      <c r="O2353">
        <v>93.346999999999994</v>
      </c>
      <c r="P2353">
        <v>22.47</v>
      </c>
      <c r="Q2353">
        <v>6.7553000000000003E-4</v>
      </c>
      <c r="R2353">
        <v>5.2999999999999999E-2</v>
      </c>
      <c r="S2353">
        <f t="shared" si="37"/>
        <v>27.021200000000004</v>
      </c>
    </row>
    <row r="2354" spans="15:19" x14ac:dyDescent="0.2">
      <c r="O2354">
        <v>96.096999999999994</v>
      </c>
      <c r="P2354">
        <v>22.202000000000002</v>
      </c>
      <c r="Q2354">
        <v>6.8420000000000004E-4</v>
      </c>
      <c r="R2354">
        <v>5.2999999999999999E-2</v>
      </c>
      <c r="S2354">
        <f t="shared" si="37"/>
        <v>27.368000000000002</v>
      </c>
    </row>
    <row r="2355" spans="15:19" x14ac:dyDescent="0.2">
      <c r="O2355">
        <v>98.846999999999994</v>
      </c>
      <c r="P2355">
        <v>21.94</v>
      </c>
      <c r="Q2355">
        <v>6.9282000000000002E-4</v>
      </c>
      <c r="R2355">
        <v>5.2999999999999999E-2</v>
      </c>
      <c r="S2355">
        <f t="shared" si="37"/>
        <v>27.712800000000001</v>
      </c>
    </row>
    <row r="2356" spans="15:19" x14ac:dyDescent="0.2">
      <c r="O2356">
        <v>101.64</v>
      </c>
      <c r="P2356">
        <v>21.68</v>
      </c>
      <c r="Q2356">
        <v>7.0153000000000001E-4</v>
      </c>
      <c r="R2356">
        <v>5.2999999999999999E-2</v>
      </c>
      <c r="S2356">
        <f t="shared" si="37"/>
        <v>28.061200000000003</v>
      </c>
    </row>
    <row r="2357" spans="15:19" x14ac:dyDescent="0.2">
      <c r="O2357">
        <v>104.42</v>
      </c>
      <c r="P2357">
        <v>21.425999999999998</v>
      </c>
      <c r="Q2357">
        <v>7.1020999999999996E-4</v>
      </c>
      <c r="R2357">
        <v>5.2999999999999999E-2</v>
      </c>
      <c r="S2357">
        <f t="shared" si="37"/>
        <v>28.4084</v>
      </c>
    </row>
    <row r="2358" spans="15:19" x14ac:dyDescent="0.2">
      <c r="O2358">
        <v>107.21</v>
      </c>
      <c r="P2358">
        <v>21.177</v>
      </c>
      <c r="Q2358">
        <v>7.1887000000000003E-4</v>
      </c>
      <c r="R2358">
        <v>5.2999999999999999E-2</v>
      </c>
      <c r="S2358">
        <f t="shared" si="37"/>
        <v>28.754799999999999</v>
      </c>
    </row>
    <row r="2359" spans="15:19" x14ac:dyDescent="0.2">
      <c r="O2359">
        <v>110</v>
      </c>
      <c r="P2359">
        <v>20.933</v>
      </c>
      <c r="Q2359">
        <v>7.2749999999999996E-4</v>
      </c>
      <c r="R2359">
        <v>5.2999999999999999E-2</v>
      </c>
      <c r="S2359">
        <f t="shared" si="37"/>
        <v>29.099999999999998</v>
      </c>
    </row>
    <row r="2360" spans="15:19" x14ac:dyDescent="0.2">
      <c r="O2360">
        <v>0</v>
      </c>
      <c r="P2360">
        <v>33.200000000000003</v>
      </c>
      <c r="Q2360">
        <v>1E-4</v>
      </c>
      <c r="R2360">
        <v>5.3999999999999999E-2</v>
      </c>
      <c r="S2360">
        <f t="shared" si="37"/>
        <v>4</v>
      </c>
    </row>
    <row r="2361" spans="15:19" x14ac:dyDescent="0.2">
      <c r="O2361">
        <v>2.7238000000000002</v>
      </c>
      <c r="P2361">
        <v>33.43</v>
      </c>
      <c r="Q2361">
        <v>1.473E-4</v>
      </c>
      <c r="R2361">
        <v>5.3999999999999999E-2</v>
      </c>
      <c r="S2361">
        <f t="shared" si="37"/>
        <v>5.8919999999999995</v>
      </c>
    </row>
    <row r="2362" spans="15:19" x14ac:dyDescent="0.2">
      <c r="O2362">
        <v>5.4476000000000004</v>
      </c>
      <c r="P2362">
        <v>33.274999999999999</v>
      </c>
      <c r="Q2362">
        <v>1.8932000000000001E-4</v>
      </c>
      <c r="R2362">
        <v>5.3999999999999999E-2</v>
      </c>
      <c r="S2362">
        <f t="shared" si="37"/>
        <v>7.5728</v>
      </c>
    </row>
    <row r="2363" spans="15:19" x14ac:dyDescent="0.2">
      <c r="O2363">
        <v>8.1714000000000002</v>
      </c>
      <c r="P2363">
        <v>32.909999999999997</v>
      </c>
      <c r="Q2363">
        <v>2.2681000000000001E-4</v>
      </c>
      <c r="R2363">
        <v>5.3999999999999999E-2</v>
      </c>
      <c r="S2363">
        <f t="shared" si="37"/>
        <v>9.0724</v>
      </c>
    </row>
    <row r="2364" spans="15:19" x14ac:dyDescent="0.2">
      <c r="O2364">
        <v>10.895</v>
      </c>
      <c r="P2364">
        <v>32.545000000000002</v>
      </c>
      <c r="Q2364">
        <v>2.6034000000000002E-4</v>
      </c>
      <c r="R2364">
        <v>5.3999999999999999E-2</v>
      </c>
      <c r="S2364">
        <f t="shared" si="37"/>
        <v>10.413600000000001</v>
      </c>
    </row>
    <row r="2365" spans="15:19" x14ac:dyDescent="0.2">
      <c r="O2365">
        <v>13.645</v>
      </c>
      <c r="P2365">
        <v>32.238999999999997</v>
      </c>
      <c r="Q2365">
        <v>2.9069000000000002E-4</v>
      </c>
      <c r="R2365">
        <v>5.3999999999999999E-2</v>
      </c>
      <c r="S2365">
        <f t="shared" si="37"/>
        <v>11.627600000000001</v>
      </c>
    </row>
    <row r="2366" spans="15:19" x14ac:dyDescent="0.2">
      <c r="O2366">
        <v>16.395</v>
      </c>
      <c r="P2366">
        <v>31.905000000000001</v>
      </c>
      <c r="Q2366">
        <v>3.1799999999999998E-4</v>
      </c>
      <c r="R2366">
        <v>5.3999999999999999E-2</v>
      </c>
      <c r="S2366">
        <f t="shared" si="37"/>
        <v>12.719999999999999</v>
      </c>
    </row>
    <row r="2367" spans="15:19" x14ac:dyDescent="0.2">
      <c r="O2367">
        <v>19.145</v>
      </c>
      <c r="P2367">
        <v>31.552</v>
      </c>
      <c r="Q2367">
        <v>3.4269999999999998E-4</v>
      </c>
      <c r="R2367">
        <v>5.3999999999999999E-2</v>
      </c>
      <c r="S2367">
        <f t="shared" si="37"/>
        <v>13.708</v>
      </c>
    </row>
    <row r="2368" spans="15:19" x14ac:dyDescent="0.2">
      <c r="O2368">
        <v>21.895</v>
      </c>
      <c r="P2368">
        <v>31.187000000000001</v>
      </c>
      <c r="Q2368">
        <v>3.6514000000000002E-4</v>
      </c>
      <c r="R2368">
        <v>5.3999999999999999E-2</v>
      </c>
      <c r="S2368">
        <f t="shared" si="37"/>
        <v>14.605599999999999</v>
      </c>
    </row>
    <row r="2369" spans="15:19" x14ac:dyDescent="0.2">
      <c r="O2369">
        <v>24.645</v>
      </c>
      <c r="P2369">
        <v>30.815000000000001</v>
      </c>
      <c r="Q2369">
        <v>3.8565000000000002E-4</v>
      </c>
      <c r="R2369">
        <v>5.3999999999999999E-2</v>
      </c>
      <c r="S2369">
        <f t="shared" si="37"/>
        <v>15.426</v>
      </c>
    </row>
    <row r="2370" spans="15:19" x14ac:dyDescent="0.2">
      <c r="O2370">
        <v>27.395</v>
      </c>
      <c r="P2370">
        <v>30.437000000000001</v>
      </c>
      <c r="Q2370">
        <v>4.0447999999999998E-4</v>
      </c>
      <c r="R2370">
        <v>5.3999999999999999E-2</v>
      </c>
      <c r="S2370">
        <f t="shared" si="37"/>
        <v>16.179199999999998</v>
      </c>
    </row>
    <row r="2371" spans="15:19" x14ac:dyDescent="0.2">
      <c r="O2371">
        <v>30.145</v>
      </c>
      <c r="P2371">
        <v>30.056000000000001</v>
      </c>
      <c r="Q2371">
        <v>4.2187000000000002E-4</v>
      </c>
      <c r="R2371">
        <v>5.3999999999999999E-2</v>
      </c>
      <c r="S2371">
        <f t="shared" si="37"/>
        <v>16.874800000000004</v>
      </c>
    </row>
    <row r="2372" spans="15:19" x14ac:dyDescent="0.2">
      <c r="O2372">
        <v>32.895000000000003</v>
      </c>
      <c r="P2372">
        <v>29.672999999999998</v>
      </c>
      <c r="Q2372">
        <v>4.3801000000000002E-4</v>
      </c>
      <c r="R2372">
        <v>5.3999999999999999E-2</v>
      </c>
      <c r="S2372">
        <f t="shared" si="37"/>
        <v>17.520400000000002</v>
      </c>
    </row>
    <row r="2373" spans="15:19" x14ac:dyDescent="0.2">
      <c r="O2373">
        <v>35.645000000000003</v>
      </c>
      <c r="P2373">
        <v>29.29</v>
      </c>
      <c r="Q2373">
        <v>4.5309000000000001E-4</v>
      </c>
      <c r="R2373">
        <v>5.3999999999999999E-2</v>
      </c>
      <c r="S2373">
        <f t="shared" si="37"/>
        <v>18.1236</v>
      </c>
    </row>
    <row r="2374" spans="15:19" x14ac:dyDescent="0.2">
      <c r="O2374">
        <v>38.395000000000003</v>
      </c>
      <c r="P2374">
        <v>28.908000000000001</v>
      </c>
      <c r="Q2374">
        <v>4.6724000000000001E-4</v>
      </c>
      <c r="R2374">
        <v>5.3999999999999999E-2</v>
      </c>
      <c r="S2374">
        <f t="shared" si="37"/>
        <v>18.689600000000002</v>
      </c>
    </row>
    <row r="2375" spans="15:19" x14ac:dyDescent="0.2">
      <c r="O2375">
        <v>41.145000000000003</v>
      </c>
      <c r="P2375">
        <v>28.527999999999999</v>
      </c>
      <c r="Q2375">
        <v>4.8060000000000003E-4</v>
      </c>
      <c r="R2375">
        <v>5.3999999999999999E-2</v>
      </c>
      <c r="S2375">
        <f t="shared" si="37"/>
        <v>19.224</v>
      </c>
    </row>
    <row r="2376" spans="15:19" x14ac:dyDescent="0.2">
      <c r="O2376">
        <v>43.895000000000003</v>
      </c>
      <c r="P2376">
        <v>28.151</v>
      </c>
      <c r="Q2376">
        <v>4.9326000000000003E-4</v>
      </c>
      <c r="R2376">
        <v>5.3999999999999999E-2</v>
      </c>
      <c r="S2376">
        <f t="shared" si="37"/>
        <v>19.730400000000003</v>
      </c>
    </row>
    <row r="2377" spans="15:19" x14ac:dyDescent="0.2">
      <c r="O2377">
        <v>46.645000000000003</v>
      </c>
      <c r="P2377">
        <v>27.777999999999999</v>
      </c>
      <c r="Q2377">
        <v>5.0533999999999996E-4</v>
      </c>
      <c r="R2377">
        <v>5.3999999999999999E-2</v>
      </c>
      <c r="S2377">
        <f t="shared" si="37"/>
        <v>20.2136</v>
      </c>
    </row>
    <row r="2378" spans="15:19" x14ac:dyDescent="0.2">
      <c r="O2378">
        <v>49.395000000000003</v>
      </c>
      <c r="P2378">
        <v>27.408000000000001</v>
      </c>
      <c r="Q2378">
        <v>5.1690999999999998E-4</v>
      </c>
      <c r="R2378">
        <v>5.3999999999999999E-2</v>
      </c>
      <c r="S2378">
        <f t="shared" si="37"/>
        <v>20.676399999999997</v>
      </c>
    </row>
    <row r="2379" spans="15:19" x14ac:dyDescent="0.2">
      <c r="O2379">
        <v>52.145000000000003</v>
      </c>
      <c r="P2379">
        <v>27.042999999999999</v>
      </c>
      <c r="Q2379">
        <v>5.2802999999999997E-4</v>
      </c>
      <c r="R2379">
        <v>5.3999999999999999E-2</v>
      </c>
      <c r="S2379">
        <f t="shared" si="37"/>
        <v>21.121199999999998</v>
      </c>
    </row>
    <row r="2380" spans="15:19" x14ac:dyDescent="0.2">
      <c r="O2380">
        <v>54.895000000000003</v>
      </c>
      <c r="P2380">
        <v>26.684000000000001</v>
      </c>
      <c r="Q2380">
        <v>5.3877999999999999E-4</v>
      </c>
      <c r="R2380">
        <v>5.3999999999999999E-2</v>
      </c>
      <c r="S2380">
        <f t="shared" si="37"/>
        <v>21.551199999999998</v>
      </c>
    </row>
    <row r="2381" spans="15:19" x14ac:dyDescent="0.2">
      <c r="O2381">
        <v>57.645000000000003</v>
      </c>
      <c r="P2381">
        <v>26.329000000000001</v>
      </c>
      <c r="Q2381">
        <v>5.4920000000000001E-4</v>
      </c>
      <c r="R2381">
        <v>5.3999999999999999E-2</v>
      </c>
      <c r="S2381">
        <f t="shared" si="37"/>
        <v>21.968</v>
      </c>
    </row>
    <row r="2382" spans="15:19" x14ac:dyDescent="0.2">
      <c r="O2382">
        <v>60.395000000000003</v>
      </c>
      <c r="P2382">
        <v>25.981000000000002</v>
      </c>
      <c r="Q2382">
        <v>5.5933999999999997E-4</v>
      </c>
      <c r="R2382">
        <v>5.3999999999999999E-2</v>
      </c>
      <c r="S2382">
        <f t="shared" si="37"/>
        <v>22.3736</v>
      </c>
    </row>
    <row r="2383" spans="15:19" x14ac:dyDescent="0.2">
      <c r="O2383">
        <v>63.145000000000003</v>
      </c>
      <c r="P2383">
        <v>25.638000000000002</v>
      </c>
      <c r="Q2383">
        <v>5.6924000000000005E-4</v>
      </c>
      <c r="R2383">
        <v>5.3999999999999999E-2</v>
      </c>
      <c r="S2383">
        <f t="shared" si="37"/>
        <v>22.769600000000001</v>
      </c>
    </row>
    <row r="2384" spans="15:19" x14ac:dyDescent="0.2">
      <c r="O2384">
        <v>65.894999999999996</v>
      </c>
      <c r="P2384">
        <v>25.300999999999998</v>
      </c>
      <c r="Q2384">
        <v>5.7892000000000002E-4</v>
      </c>
      <c r="R2384">
        <v>5.3999999999999999E-2</v>
      </c>
      <c r="S2384">
        <f t="shared" si="37"/>
        <v>23.1568</v>
      </c>
    </row>
    <row r="2385" spans="15:19" x14ac:dyDescent="0.2">
      <c r="O2385">
        <v>68.644999999999996</v>
      </c>
      <c r="P2385">
        <v>24.971</v>
      </c>
      <c r="Q2385">
        <v>5.8843000000000003E-4</v>
      </c>
      <c r="R2385">
        <v>5.3999999999999999E-2</v>
      </c>
      <c r="S2385">
        <f t="shared" si="37"/>
        <v>23.537200000000002</v>
      </c>
    </row>
    <row r="2386" spans="15:19" x14ac:dyDescent="0.2">
      <c r="O2386">
        <v>71.394999999999996</v>
      </c>
      <c r="P2386">
        <v>24.646999999999998</v>
      </c>
      <c r="Q2386">
        <v>5.9778000000000001E-4</v>
      </c>
      <c r="R2386">
        <v>5.3999999999999999E-2</v>
      </c>
      <c r="S2386">
        <f t="shared" ref="S2386:S2449" si="38">Q2386*40*1000</f>
        <v>23.911200000000001</v>
      </c>
    </row>
    <row r="2387" spans="15:19" x14ac:dyDescent="0.2">
      <c r="O2387">
        <v>74.144999999999996</v>
      </c>
      <c r="P2387">
        <v>24.329000000000001</v>
      </c>
      <c r="Q2387">
        <v>6.0700000000000001E-4</v>
      </c>
      <c r="R2387">
        <v>5.3999999999999999E-2</v>
      </c>
      <c r="S2387">
        <f t="shared" si="38"/>
        <v>24.28</v>
      </c>
    </row>
    <row r="2388" spans="15:19" x14ac:dyDescent="0.2">
      <c r="O2388">
        <v>76.894999999999996</v>
      </c>
      <c r="P2388">
        <v>24.016999999999999</v>
      </c>
      <c r="Q2388">
        <v>6.1609999999999996E-4</v>
      </c>
      <c r="R2388">
        <v>5.3999999999999999E-2</v>
      </c>
      <c r="S2388">
        <f t="shared" si="38"/>
        <v>24.643999999999998</v>
      </c>
    </row>
    <row r="2389" spans="15:19" x14ac:dyDescent="0.2">
      <c r="O2389">
        <v>79.644999999999996</v>
      </c>
      <c r="P2389">
        <v>23.712</v>
      </c>
      <c r="Q2389">
        <v>6.2509999999999996E-4</v>
      </c>
      <c r="R2389">
        <v>5.3999999999999999E-2</v>
      </c>
      <c r="S2389">
        <f t="shared" si="38"/>
        <v>25.003999999999998</v>
      </c>
    </row>
    <row r="2390" spans="15:19" x14ac:dyDescent="0.2">
      <c r="O2390">
        <v>82.394999999999996</v>
      </c>
      <c r="P2390">
        <v>23.413</v>
      </c>
      <c r="Q2390">
        <v>6.3402E-4</v>
      </c>
      <c r="R2390">
        <v>5.3999999999999999E-2</v>
      </c>
      <c r="S2390">
        <f t="shared" si="38"/>
        <v>25.360799999999998</v>
      </c>
    </row>
    <row r="2391" spans="15:19" x14ac:dyDescent="0.2">
      <c r="O2391">
        <v>85.144999999999996</v>
      </c>
      <c r="P2391">
        <v>23.120999999999999</v>
      </c>
      <c r="Q2391">
        <v>6.4285999999999998E-4</v>
      </c>
      <c r="R2391">
        <v>5.3999999999999999E-2</v>
      </c>
      <c r="S2391">
        <f t="shared" si="38"/>
        <v>25.714399999999998</v>
      </c>
    </row>
    <row r="2392" spans="15:19" x14ac:dyDescent="0.2">
      <c r="O2392">
        <v>87.894999999999996</v>
      </c>
      <c r="P2392">
        <v>22.834</v>
      </c>
      <c r="Q2392">
        <v>6.5163999999999999E-4</v>
      </c>
      <c r="R2392">
        <v>5.3999999999999999E-2</v>
      </c>
      <c r="S2392">
        <f t="shared" si="38"/>
        <v>26.0656</v>
      </c>
    </row>
    <row r="2393" spans="15:19" x14ac:dyDescent="0.2">
      <c r="O2393">
        <v>90.644999999999996</v>
      </c>
      <c r="P2393">
        <v>22.553999999999998</v>
      </c>
      <c r="Q2393">
        <v>6.6036000000000003E-4</v>
      </c>
      <c r="R2393">
        <v>5.3999999999999999E-2</v>
      </c>
      <c r="S2393">
        <f t="shared" si="38"/>
        <v>26.414400000000001</v>
      </c>
    </row>
    <row r="2394" spans="15:19" x14ac:dyDescent="0.2">
      <c r="O2394">
        <v>93.394999999999996</v>
      </c>
      <c r="P2394">
        <v>22.28</v>
      </c>
      <c r="Q2394">
        <v>6.6903999999999998E-4</v>
      </c>
      <c r="R2394">
        <v>5.3999999999999999E-2</v>
      </c>
      <c r="S2394">
        <f t="shared" si="38"/>
        <v>26.761600000000001</v>
      </c>
    </row>
    <row r="2395" spans="15:19" x14ac:dyDescent="0.2">
      <c r="O2395">
        <v>96.144999999999996</v>
      </c>
      <c r="P2395">
        <v>22.010999999999999</v>
      </c>
      <c r="Q2395">
        <v>6.7767000000000001E-4</v>
      </c>
      <c r="R2395">
        <v>5.3999999999999999E-2</v>
      </c>
      <c r="S2395">
        <f t="shared" si="38"/>
        <v>27.1068</v>
      </c>
    </row>
    <row r="2396" spans="15:19" x14ac:dyDescent="0.2">
      <c r="O2396">
        <v>98.894999999999996</v>
      </c>
      <c r="P2396">
        <v>21.748000000000001</v>
      </c>
      <c r="Q2396">
        <v>6.8627E-4</v>
      </c>
      <c r="R2396">
        <v>5.3999999999999999E-2</v>
      </c>
      <c r="S2396">
        <f t="shared" si="38"/>
        <v>27.450800000000001</v>
      </c>
    </row>
    <row r="2397" spans="15:19" x14ac:dyDescent="0.2">
      <c r="O2397">
        <v>101.67</v>
      </c>
      <c r="P2397">
        <v>21.489000000000001</v>
      </c>
      <c r="Q2397">
        <v>6.9492999999999996E-4</v>
      </c>
      <c r="R2397">
        <v>5.3999999999999999E-2</v>
      </c>
      <c r="S2397">
        <f t="shared" si="38"/>
        <v>27.797199999999997</v>
      </c>
    </row>
    <row r="2398" spans="15:19" x14ac:dyDescent="0.2">
      <c r="O2398">
        <v>104.45</v>
      </c>
      <c r="P2398">
        <v>21.234999999999999</v>
      </c>
      <c r="Q2398">
        <v>7.0355000000000005E-4</v>
      </c>
      <c r="R2398">
        <v>5.3999999999999999E-2</v>
      </c>
      <c r="S2398">
        <f t="shared" si="38"/>
        <v>28.141999999999999</v>
      </c>
    </row>
    <row r="2399" spans="15:19" x14ac:dyDescent="0.2">
      <c r="O2399">
        <v>107.22</v>
      </c>
      <c r="P2399">
        <v>20.986999999999998</v>
      </c>
      <c r="Q2399">
        <v>7.1215000000000004E-4</v>
      </c>
      <c r="R2399">
        <v>5.3999999999999999E-2</v>
      </c>
      <c r="S2399">
        <f t="shared" si="38"/>
        <v>28.486000000000001</v>
      </c>
    </row>
    <row r="2400" spans="15:19" x14ac:dyDescent="0.2">
      <c r="O2400">
        <v>110</v>
      </c>
      <c r="P2400">
        <v>20.744</v>
      </c>
      <c r="Q2400">
        <v>7.2073000000000005E-4</v>
      </c>
      <c r="R2400">
        <v>5.3999999999999999E-2</v>
      </c>
      <c r="S2400">
        <f t="shared" si="38"/>
        <v>28.829200000000004</v>
      </c>
    </row>
    <row r="2401" spans="15:19" x14ac:dyDescent="0.2">
      <c r="O2401">
        <v>0</v>
      </c>
      <c r="P2401">
        <v>33.200000000000003</v>
      </c>
      <c r="Q2401">
        <v>1E-4</v>
      </c>
      <c r="R2401">
        <v>5.5E-2</v>
      </c>
      <c r="S2401">
        <f t="shared" si="38"/>
        <v>4</v>
      </c>
    </row>
    <row r="2402" spans="15:19" x14ac:dyDescent="0.2">
      <c r="O2402">
        <v>2.7357999999999998</v>
      </c>
      <c r="P2402">
        <v>33.417999999999999</v>
      </c>
      <c r="Q2402">
        <v>1.4724000000000001E-4</v>
      </c>
      <c r="R2402">
        <v>5.5E-2</v>
      </c>
      <c r="S2402">
        <f t="shared" si="38"/>
        <v>5.8895999999999997</v>
      </c>
    </row>
    <row r="2403" spans="15:19" x14ac:dyDescent="0.2">
      <c r="O2403">
        <v>5.4717000000000002</v>
      </c>
      <c r="P2403">
        <v>33.25</v>
      </c>
      <c r="Q2403">
        <v>1.8909999999999999E-4</v>
      </c>
      <c r="R2403">
        <v>5.5E-2</v>
      </c>
      <c r="S2403">
        <f t="shared" si="38"/>
        <v>7.5639999999999992</v>
      </c>
    </row>
    <row r="2404" spans="15:19" x14ac:dyDescent="0.2">
      <c r="O2404">
        <v>8.2074999999999996</v>
      </c>
      <c r="P2404">
        <v>32.871000000000002</v>
      </c>
      <c r="Q2404">
        <v>2.2635999999999999E-4</v>
      </c>
      <c r="R2404">
        <v>5.5E-2</v>
      </c>
      <c r="S2404">
        <f t="shared" si="38"/>
        <v>9.0544000000000011</v>
      </c>
    </row>
    <row r="2405" spans="15:19" x14ac:dyDescent="0.2">
      <c r="O2405">
        <v>10.943</v>
      </c>
      <c r="P2405">
        <v>32.493000000000002</v>
      </c>
      <c r="Q2405">
        <v>2.5963000000000001E-4</v>
      </c>
      <c r="R2405">
        <v>5.5E-2</v>
      </c>
      <c r="S2405">
        <f t="shared" si="38"/>
        <v>10.385200000000001</v>
      </c>
    </row>
    <row r="2406" spans="15:19" x14ac:dyDescent="0.2">
      <c r="O2406">
        <v>13.693</v>
      </c>
      <c r="P2406">
        <v>32.177999999999997</v>
      </c>
      <c r="Q2406">
        <v>2.8954000000000002E-4</v>
      </c>
      <c r="R2406">
        <v>5.5E-2</v>
      </c>
      <c r="S2406">
        <f t="shared" si="38"/>
        <v>11.581600000000002</v>
      </c>
    </row>
    <row r="2407" spans="15:19" x14ac:dyDescent="0.2">
      <c r="O2407">
        <v>16.443000000000001</v>
      </c>
      <c r="P2407">
        <v>31.835999999999999</v>
      </c>
      <c r="Q2407">
        <v>3.1642999999999998E-4</v>
      </c>
      <c r="R2407">
        <v>5.5E-2</v>
      </c>
      <c r="S2407">
        <f t="shared" si="38"/>
        <v>12.657199999999998</v>
      </c>
    </row>
    <row r="2408" spans="15:19" x14ac:dyDescent="0.2">
      <c r="O2408">
        <v>19.193000000000001</v>
      </c>
      <c r="P2408">
        <v>31.475999999999999</v>
      </c>
      <c r="Q2408">
        <v>3.4071999999999998E-4</v>
      </c>
      <c r="R2408">
        <v>5.5E-2</v>
      </c>
      <c r="S2408">
        <f t="shared" si="38"/>
        <v>13.6288</v>
      </c>
    </row>
    <row r="2409" spans="15:19" x14ac:dyDescent="0.2">
      <c r="O2409">
        <v>21.943000000000001</v>
      </c>
      <c r="P2409">
        <v>31.103000000000002</v>
      </c>
      <c r="Q2409">
        <v>3.6277E-4</v>
      </c>
      <c r="R2409">
        <v>5.5E-2</v>
      </c>
      <c r="S2409">
        <f t="shared" si="38"/>
        <v>14.510800000000001</v>
      </c>
    </row>
    <row r="2410" spans="15:19" x14ac:dyDescent="0.2">
      <c r="O2410">
        <v>24.693000000000001</v>
      </c>
      <c r="P2410">
        <v>30.722999999999999</v>
      </c>
      <c r="Q2410">
        <v>3.8290999999999998E-4</v>
      </c>
      <c r="R2410">
        <v>5.5E-2</v>
      </c>
      <c r="S2410">
        <f t="shared" si="38"/>
        <v>15.3164</v>
      </c>
    </row>
    <row r="2411" spans="15:19" x14ac:dyDescent="0.2">
      <c r="O2411">
        <v>27.443000000000001</v>
      </c>
      <c r="P2411">
        <v>30.338000000000001</v>
      </c>
      <c r="Q2411">
        <v>4.014E-4</v>
      </c>
      <c r="R2411">
        <v>5.5E-2</v>
      </c>
      <c r="S2411">
        <f t="shared" si="38"/>
        <v>16.056000000000001</v>
      </c>
    </row>
    <row r="2412" spans="15:19" x14ac:dyDescent="0.2">
      <c r="O2412">
        <v>30.193000000000001</v>
      </c>
      <c r="P2412">
        <v>29.95</v>
      </c>
      <c r="Q2412">
        <v>4.1846E-4</v>
      </c>
      <c r="R2412">
        <v>5.5E-2</v>
      </c>
      <c r="S2412">
        <f t="shared" si="38"/>
        <v>16.738400000000002</v>
      </c>
    </row>
    <row r="2413" spans="15:19" x14ac:dyDescent="0.2">
      <c r="O2413">
        <v>32.942999999999998</v>
      </c>
      <c r="P2413">
        <v>29.56</v>
      </c>
      <c r="Q2413">
        <v>4.3430999999999998E-4</v>
      </c>
      <c r="R2413">
        <v>5.5E-2</v>
      </c>
      <c r="S2413">
        <f t="shared" si="38"/>
        <v>17.372399999999999</v>
      </c>
    </row>
    <row r="2414" spans="15:19" x14ac:dyDescent="0.2">
      <c r="O2414">
        <v>35.692999999999998</v>
      </c>
      <c r="P2414">
        <v>29.170999999999999</v>
      </c>
      <c r="Q2414">
        <v>4.4911000000000001E-4</v>
      </c>
      <c r="R2414">
        <v>5.5E-2</v>
      </c>
      <c r="S2414">
        <f t="shared" si="38"/>
        <v>17.964400000000001</v>
      </c>
    </row>
    <row r="2415" spans="15:19" x14ac:dyDescent="0.2">
      <c r="O2415">
        <v>38.442999999999998</v>
      </c>
      <c r="P2415">
        <v>28.783000000000001</v>
      </c>
      <c r="Q2415">
        <v>4.6300999999999997E-4</v>
      </c>
      <c r="R2415">
        <v>5.5E-2</v>
      </c>
      <c r="S2415">
        <f t="shared" si="38"/>
        <v>18.520399999999999</v>
      </c>
    </row>
    <row r="2416" spans="15:19" x14ac:dyDescent="0.2">
      <c r="O2416">
        <v>41.192999999999998</v>
      </c>
      <c r="P2416">
        <v>28.396999999999998</v>
      </c>
      <c r="Q2416">
        <v>4.7614000000000001E-4</v>
      </c>
      <c r="R2416">
        <v>5.5E-2</v>
      </c>
      <c r="S2416">
        <f t="shared" si="38"/>
        <v>19.0456</v>
      </c>
    </row>
    <row r="2417" spans="15:19" x14ac:dyDescent="0.2">
      <c r="O2417">
        <v>43.942999999999998</v>
      </c>
      <c r="P2417">
        <v>28.013999999999999</v>
      </c>
      <c r="Q2417">
        <v>4.8859000000000001E-4</v>
      </c>
      <c r="R2417">
        <v>5.5E-2</v>
      </c>
      <c r="S2417">
        <f t="shared" si="38"/>
        <v>19.543600000000001</v>
      </c>
    </row>
    <row r="2418" spans="15:19" x14ac:dyDescent="0.2">
      <c r="O2418">
        <v>46.692999999999998</v>
      </c>
      <c r="P2418">
        <v>27.635000000000002</v>
      </c>
      <c r="Q2418">
        <v>5.0047999999999998E-4</v>
      </c>
      <c r="R2418">
        <v>5.5E-2</v>
      </c>
      <c r="S2418">
        <f t="shared" si="38"/>
        <v>20.019200000000001</v>
      </c>
    </row>
    <row r="2419" spans="15:19" x14ac:dyDescent="0.2">
      <c r="O2419">
        <v>49.442999999999998</v>
      </c>
      <c r="P2419">
        <v>27.260999999999999</v>
      </c>
      <c r="Q2419">
        <v>5.1186999999999999E-4</v>
      </c>
      <c r="R2419">
        <v>5.5E-2</v>
      </c>
      <c r="S2419">
        <f t="shared" si="38"/>
        <v>20.474800000000002</v>
      </c>
    </row>
    <row r="2420" spans="15:19" x14ac:dyDescent="0.2">
      <c r="O2420">
        <v>52.192999999999998</v>
      </c>
      <c r="P2420">
        <v>26.891999999999999</v>
      </c>
      <c r="Q2420">
        <v>5.2285000000000005E-4</v>
      </c>
      <c r="R2420">
        <v>5.5E-2</v>
      </c>
      <c r="S2420">
        <f t="shared" si="38"/>
        <v>20.914000000000001</v>
      </c>
    </row>
    <row r="2421" spans="15:19" x14ac:dyDescent="0.2">
      <c r="O2421">
        <v>54.942999999999998</v>
      </c>
      <c r="P2421">
        <v>26.527999999999999</v>
      </c>
      <c r="Q2421">
        <v>5.3344999999999998E-4</v>
      </c>
      <c r="R2421">
        <v>5.5E-2</v>
      </c>
      <c r="S2421">
        <f t="shared" si="38"/>
        <v>21.338000000000001</v>
      </c>
    </row>
    <row r="2422" spans="15:19" x14ac:dyDescent="0.2">
      <c r="O2422">
        <v>57.692999999999998</v>
      </c>
      <c r="P2422">
        <v>26.169</v>
      </c>
      <c r="Q2422">
        <v>5.4374999999999996E-4</v>
      </c>
      <c r="R2422">
        <v>5.5E-2</v>
      </c>
      <c r="S2422">
        <f t="shared" si="38"/>
        <v>21.75</v>
      </c>
    </row>
    <row r="2423" spans="15:19" x14ac:dyDescent="0.2">
      <c r="O2423">
        <v>60.442999999999998</v>
      </c>
      <c r="P2423">
        <v>25.817</v>
      </c>
      <c r="Q2423">
        <v>5.5376999999999998E-4</v>
      </c>
      <c r="R2423">
        <v>5.5E-2</v>
      </c>
      <c r="S2423">
        <f t="shared" si="38"/>
        <v>22.150799999999997</v>
      </c>
    </row>
    <row r="2424" spans="15:19" x14ac:dyDescent="0.2">
      <c r="O2424">
        <v>63.192999999999998</v>
      </c>
      <c r="P2424">
        <v>25.471</v>
      </c>
      <c r="Q2424">
        <v>5.6357E-4</v>
      </c>
      <c r="R2424">
        <v>5.5E-2</v>
      </c>
      <c r="S2424">
        <f t="shared" si="38"/>
        <v>22.542800000000003</v>
      </c>
    </row>
    <row r="2425" spans="15:19" x14ac:dyDescent="0.2">
      <c r="O2425">
        <v>65.942999999999998</v>
      </c>
      <c r="P2425">
        <v>25.132000000000001</v>
      </c>
      <c r="Q2425">
        <v>5.7315999999999997E-4</v>
      </c>
      <c r="R2425">
        <v>5.5E-2</v>
      </c>
      <c r="S2425">
        <f t="shared" si="38"/>
        <v>22.926400000000001</v>
      </c>
    </row>
    <row r="2426" spans="15:19" x14ac:dyDescent="0.2">
      <c r="O2426">
        <v>68.692999999999998</v>
      </c>
      <c r="P2426">
        <v>24.797999999999998</v>
      </c>
      <c r="Q2426">
        <v>5.8259000000000002E-4</v>
      </c>
      <c r="R2426">
        <v>5.5E-2</v>
      </c>
      <c r="S2426">
        <f t="shared" si="38"/>
        <v>23.303599999999999</v>
      </c>
    </row>
    <row r="2427" spans="15:19" x14ac:dyDescent="0.2">
      <c r="O2427">
        <v>71.442999999999998</v>
      </c>
      <c r="P2427">
        <v>24.472000000000001</v>
      </c>
      <c r="Q2427">
        <v>5.9186999999999998E-4</v>
      </c>
      <c r="R2427">
        <v>5.5E-2</v>
      </c>
      <c r="S2427">
        <f t="shared" si="38"/>
        <v>23.674799999999998</v>
      </c>
    </row>
    <row r="2428" spans="15:19" x14ac:dyDescent="0.2">
      <c r="O2428">
        <v>74.192999999999998</v>
      </c>
      <c r="P2428">
        <v>24.152000000000001</v>
      </c>
      <c r="Q2428">
        <v>6.0101999999999996E-4</v>
      </c>
      <c r="R2428">
        <v>5.5E-2</v>
      </c>
      <c r="S2428">
        <f t="shared" si="38"/>
        <v>24.040799999999997</v>
      </c>
    </row>
    <row r="2429" spans="15:19" x14ac:dyDescent="0.2">
      <c r="O2429">
        <v>76.942999999999998</v>
      </c>
      <c r="P2429">
        <v>23.838000000000001</v>
      </c>
      <c r="Q2429">
        <v>6.1006000000000005E-4</v>
      </c>
      <c r="R2429">
        <v>5.5E-2</v>
      </c>
      <c r="S2429">
        <f t="shared" si="38"/>
        <v>24.4024</v>
      </c>
    </row>
    <row r="2430" spans="15:19" x14ac:dyDescent="0.2">
      <c r="O2430">
        <v>79.692999999999998</v>
      </c>
      <c r="P2430">
        <v>23.530999999999999</v>
      </c>
      <c r="Q2430">
        <v>6.1901999999999997E-4</v>
      </c>
      <c r="R2430">
        <v>5.5E-2</v>
      </c>
      <c r="S2430">
        <f t="shared" si="38"/>
        <v>24.7608</v>
      </c>
    </row>
    <row r="2431" spans="15:19" x14ac:dyDescent="0.2">
      <c r="O2431">
        <v>82.442999999999998</v>
      </c>
      <c r="P2431">
        <v>23.231000000000002</v>
      </c>
      <c r="Q2431">
        <v>6.2788999999999998E-4</v>
      </c>
      <c r="R2431">
        <v>5.5E-2</v>
      </c>
      <c r="S2431">
        <f t="shared" si="38"/>
        <v>25.115599999999997</v>
      </c>
    </row>
    <row r="2432" spans="15:19" x14ac:dyDescent="0.2">
      <c r="O2432">
        <v>85.192999999999998</v>
      </c>
      <c r="P2432">
        <v>22.937000000000001</v>
      </c>
      <c r="Q2432">
        <v>6.3668999999999998E-4</v>
      </c>
      <c r="R2432">
        <v>5.5E-2</v>
      </c>
      <c r="S2432">
        <f t="shared" si="38"/>
        <v>25.467600000000001</v>
      </c>
    </row>
    <row r="2433" spans="15:19" x14ac:dyDescent="0.2">
      <c r="O2433">
        <v>87.942999999999998</v>
      </c>
      <c r="P2433">
        <v>22.649000000000001</v>
      </c>
      <c r="Q2433">
        <v>6.4543000000000001E-4</v>
      </c>
      <c r="R2433">
        <v>5.5E-2</v>
      </c>
      <c r="S2433">
        <f t="shared" si="38"/>
        <v>25.8172</v>
      </c>
    </row>
    <row r="2434" spans="15:19" x14ac:dyDescent="0.2">
      <c r="O2434">
        <v>90.692999999999998</v>
      </c>
      <c r="P2434">
        <v>22.367000000000001</v>
      </c>
      <c r="Q2434">
        <v>6.5412000000000001E-4</v>
      </c>
      <c r="R2434">
        <v>5.5E-2</v>
      </c>
      <c r="S2434">
        <f t="shared" si="38"/>
        <v>26.164800000000003</v>
      </c>
    </row>
    <row r="2435" spans="15:19" x14ac:dyDescent="0.2">
      <c r="O2435">
        <v>93.442999999999998</v>
      </c>
      <c r="P2435">
        <v>22.091999999999999</v>
      </c>
      <c r="Q2435">
        <v>6.6277000000000003E-4</v>
      </c>
      <c r="R2435">
        <v>5.5E-2</v>
      </c>
      <c r="S2435">
        <f t="shared" si="38"/>
        <v>26.5108</v>
      </c>
    </row>
    <row r="2436" spans="15:19" x14ac:dyDescent="0.2">
      <c r="O2436">
        <v>96.192999999999998</v>
      </c>
      <c r="P2436">
        <v>21.823</v>
      </c>
      <c r="Q2436">
        <v>6.7137999999999996E-4</v>
      </c>
      <c r="R2436">
        <v>5.5E-2</v>
      </c>
      <c r="S2436">
        <f t="shared" si="38"/>
        <v>26.8552</v>
      </c>
    </row>
    <row r="2437" spans="15:19" x14ac:dyDescent="0.2">
      <c r="O2437">
        <v>98.942999999999998</v>
      </c>
      <c r="P2437">
        <v>21.559000000000001</v>
      </c>
      <c r="Q2437">
        <v>6.7995999999999996E-4</v>
      </c>
      <c r="R2437">
        <v>5.5E-2</v>
      </c>
      <c r="S2437">
        <f t="shared" si="38"/>
        <v>27.198399999999996</v>
      </c>
    </row>
    <row r="2438" spans="15:19" x14ac:dyDescent="0.2">
      <c r="O2438">
        <v>101.71</v>
      </c>
      <c r="P2438">
        <v>21.3</v>
      </c>
      <c r="Q2438">
        <v>6.8855000000000001E-4</v>
      </c>
      <c r="R2438">
        <v>5.5E-2</v>
      </c>
      <c r="S2438">
        <f t="shared" si="38"/>
        <v>27.542000000000002</v>
      </c>
    </row>
    <row r="2439" spans="15:19" x14ac:dyDescent="0.2">
      <c r="O2439">
        <v>104.47</v>
      </c>
      <c r="P2439">
        <v>21.047000000000001</v>
      </c>
      <c r="Q2439">
        <v>6.9711999999999997E-4</v>
      </c>
      <c r="R2439">
        <v>5.5E-2</v>
      </c>
      <c r="S2439">
        <f t="shared" si="38"/>
        <v>27.884799999999998</v>
      </c>
    </row>
    <row r="2440" spans="15:19" x14ac:dyDescent="0.2">
      <c r="O2440">
        <v>107.24</v>
      </c>
      <c r="P2440">
        <v>20.8</v>
      </c>
      <c r="Q2440">
        <v>7.0567000000000004E-4</v>
      </c>
      <c r="R2440">
        <v>5.5E-2</v>
      </c>
      <c r="S2440">
        <f t="shared" si="38"/>
        <v>28.226800000000004</v>
      </c>
    </row>
    <row r="2441" spans="15:19" x14ac:dyDescent="0.2">
      <c r="O2441">
        <v>110</v>
      </c>
      <c r="P2441">
        <v>20.556999999999999</v>
      </c>
      <c r="Q2441">
        <v>7.1420000000000001E-4</v>
      </c>
      <c r="R2441">
        <v>5.5E-2</v>
      </c>
      <c r="S2441">
        <f t="shared" si="38"/>
        <v>28.568000000000001</v>
      </c>
    </row>
    <row r="2442" spans="15:19" x14ac:dyDescent="0.2">
      <c r="O2442">
        <v>0</v>
      </c>
      <c r="P2442">
        <v>33.200000000000003</v>
      </c>
      <c r="Q2442">
        <v>1E-4</v>
      </c>
      <c r="R2442">
        <v>5.6000000000000001E-2</v>
      </c>
      <c r="S2442">
        <f t="shared" si="38"/>
        <v>4</v>
      </c>
    </row>
    <row r="2443" spans="15:19" x14ac:dyDescent="0.2">
      <c r="O2443">
        <v>2.7480000000000002</v>
      </c>
      <c r="P2443">
        <v>33.405999999999999</v>
      </c>
      <c r="Q2443">
        <v>1.4716999999999999E-4</v>
      </c>
      <c r="R2443">
        <v>5.6000000000000001E-2</v>
      </c>
      <c r="S2443">
        <f t="shared" si="38"/>
        <v>5.8867999999999991</v>
      </c>
    </row>
    <row r="2444" spans="15:19" x14ac:dyDescent="0.2">
      <c r="O2444">
        <v>5.4960000000000004</v>
      </c>
      <c r="P2444">
        <v>33.225999999999999</v>
      </c>
      <c r="Q2444">
        <v>1.8887E-4</v>
      </c>
      <c r="R2444">
        <v>5.6000000000000001E-2</v>
      </c>
      <c r="S2444">
        <f t="shared" si="38"/>
        <v>7.5548000000000002</v>
      </c>
    </row>
    <row r="2445" spans="15:19" x14ac:dyDescent="0.2">
      <c r="O2445">
        <v>8.2439999999999998</v>
      </c>
      <c r="P2445">
        <v>32.832000000000001</v>
      </c>
      <c r="Q2445">
        <v>2.2592000000000001E-4</v>
      </c>
      <c r="R2445">
        <v>5.6000000000000001E-2</v>
      </c>
      <c r="S2445">
        <f t="shared" si="38"/>
        <v>9.0368000000000013</v>
      </c>
    </row>
    <row r="2446" spans="15:19" x14ac:dyDescent="0.2">
      <c r="O2446">
        <v>10.992000000000001</v>
      </c>
      <c r="P2446">
        <v>32.441000000000003</v>
      </c>
      <c r="Q2446">
        <v>2.5891999999999999E-4</v>
      </c>
      <c r="R2446">
        <v>5.6000000000000001E-2</v>
      </c>
      <c r="S2446">
        <f t="shared" si="38"/>
        <v>10.3568</v>
      </c>
    </row>
    <row r="2447" spans="15:19" x14ac:dyDescent="0.2">
      <c r="O2447">
        <v>13.742000000000001</v>
      </c>
      <c r="P2447">
        <v>32.118000000000002</v>
      </c>
      <c r="Q2447">
        <v>2.8840000000000002E-4</v>
      </c>
      <c r="R2447">
        <v>5.6000000000000001E-2</v>
      </c>
      <c r="S2447">
        <f t="shared" si="38"/>
        <v>11.536000000000001</v>
      </c>
    </row>
    <row r="2448" spans="15:19" x14ac:dyDescent="0.2">
      <c r="O2448">
        <v>16.492000000000001</v>
      </c>
      <c r="P2448">
        <v>31.766999999999999</v>
      </c>
      <c r="Q2448">
        <v>3.1488000000000002E-4</v>
      </c>
      <c r="R2448">
        <v>5.6000000000000001E-2</v>
      </c>
      <c r="S2448">
        <f t="shared" si="38"/>
        <v>12.5952</v>
      </c>
    </row>
    <row r="2449" spans="15:19" x14ac:dyDescent="0.2">
      <c r="O2449">
        <v>19.242000000000001</v>
      </c>
      <c r="P2449">
        <v>31.399000000000001</v>
      </c>
      <c r="Q2449">
        <v>3.3876000000000002E-4</v>
      </c>
      <c r="R2449">
        <v>5.6000000000000001E-2</v>
      </c>
      <c r="S2449">
        <f t="shared" si="38"/>
        <v>13.5504</v>
      </c>
    </row>
    <row r="2450" spans="15:19" x14ac:dyDescent="0.2">
      <c r="O2450">
        <v>21.992000000000001</v>
      </c>
      <c r="P2450">
        <v>31.018999999999998</v>
      </c>
      <c r="Q2450">
        <v>3.6043000000000002E-4</v>
      </c>
      <c r="R2450">
        <v>5.6000000000000001E-2</v>
      </c>
      <c r="S2450">
        <f t="shared" ref="S2450:S2513" si="39">Q2450*40*1000</f>
        <v>14.417200000000001</v>
      </c>
    </row>
    <row r="2451" spans="15:19" x14ac:dyDescent="0.2">
      <c r="O2451">
        <v>24.742000000000001</v>
      </c>
      <c r="P2451">
        <v>30.631</v>
      </c>
      <c r="Q2451">
        <v>3.8021000000000002E-4</v>
      </c>
      <c r="R2451">
        <v>5.6000000000000001E-2</v>
      </c>
      <c r="S2451">
        <f t="shared" si="39"/>
        <v>15.208400000000001</v>
      </c>
    </row>
    <row r="2452" spans="15:19" x14ac:dyDescent="0.2">
      <c r="O2452">
        <v>27.492000000000001</v>
      </c>
      <c r="P2452">
        <v>30.239000000000001</v>
      </c>
      <c r="Q2452">
        <v>3.9837E-4</v>
      </c>
      <c r="R2452">
        <v>5.6000000000000001E-2</v>
      </c>
      <c r="S2452">
        <f t="shared" si="39"/>
        <v>15.934799999999999</v>
      </c>
    </row>
    <row r="2453" spans="15:19" x14ac:dyDescent="0.2">
      <c r="O2453">
        <v>30.242000000000001</v>
      </c>
      <c r="P2453">
        <v>29.843</v>
      </c>
      <c r="Q2453">
        <v>4.1512E-4</v>
      </c>
      <c r="R2453">
        <v>5.6000000000000001E-2</v>
      </c>
      <c r="S2453">
        <f t="shared" si="39"/>
        <v>16.604800000000001</v>
      </c>
    </row>
    <row r="2454" spans="15:19" x14ac:dyDescent="0.2">
      <c r="O2454">
        <v>32.991999999999997</v>
      </c>
      <c r="P2454">
        <v>29.446999999999999</v>
      </c>
      <c r="Q2454">
        <v>4.3068000000000002E-4</v>
      </c>
      <c r="R2454">
        <v>5.6000000000000001E-2</v>
      </c>
      <c r="S2454">
        <f t="shared" si="39"/>
        <v>17.2272</v>
      </c>
    </row>
    <row r="2455" spans="15:19" x14ac:dyDescent="0.2">
      <c r="O2455">
        <v>35.741999999999997</v>
      </c>
      <c r="P2455">
        <v>29.050999999999998</v>
      </c>
      <c r="Q2455">
        <v>4.4522000000000002E-4</v>
      </c>
      <c r="R2455">
        <v>5.6000000000000001E-2</v>
      </c>
      <c r="S2455">
        <f t="shared" si="39"/>
        <v>17.808799999999998</v>
      </c>
    </row>
    <row r="2456" spans="15:19" x14ac:dyDescent="0.2">
      <c r="O2456">
        <v>38.491999999999997</v>
      </c>
      <c r="P2456">
        <v>28.657</v>
      </c>
      <c r="Q2456">
        <v>4.5888E-4</v>
      </c>
      <c r="R2456">
        <v>5.6000000000000001E-2</v>
      </c>
      <c r="S2456">
        <f t="shared" si="39"/>
        <v>18.3552</v>
      </c>
    </row>
    <row r="2457" spans="15:19" x14ac:dyDescent="0.2">
      <c r="O2457">
        <v>41.241999999999997</v>
      </c>
      <c r="P2457">
        <v>28.265000000000001</v>
      </c>
      <c r="Q2457">
        <v>4.7177999999999999E-4</v>
      </c>
      <c r="R2457">
        <v>5.6000000000000001E-2</v>
      </c>
      <c r="S2457">
        <f t="shared" si="39"/>
        <v>18.871199999999998</v>
      </c>
    </row>
    <row r="2458" spans="15:19" x14ac:dyDescent="0.2">
      <c r="O2458">
        <v>43.991999999999997</v>
      </c>
      <c r="P2458">
        <v>27.876999999999999</v>
      </c>
      <c r="Q2458">
        <v>4.8403999999999998E-4</v>
      </c>
      <c r="R2458">
        <v>5.6000000000000001E-2</v>
      </c>
      <c r="S2458">
        <f t="shared" si="39"/>
        <v>19.361599999999999</v>
      </c>
    </row>
    <row r="2459" spans="15:19" x14ac:dyDescent="0.2">
      <c r="O2459">
        <v>46.741999999999997</v>
      </c>
      <c r="P2459">
        <v>27.492999999999999</v>
      </c>
      <c r="Q2459">
        <v>4.9574000000000005E-4</v>
      </c>
      <c r="R2459">
        <v>5.6000000000000001E-2</v>
      </c>
      <c r="S2459">
        <f t="shared" si="39"/>
        <v>19.829600000000003</v>
      </c>
    </row>
    <row r="2460" spans="15:19" x14ac:dyDescent="0.2">
      <c r="O2460">
        <v>49.491999999999997</v>
      </c>
      <c r="P2460">
        <v>27.114000000000001</v>
      </c>
      <c r="Q2460">
        <v>5.0697999999999997E-4</v>
      </c>
      <c r="R2460">
        <v>5.6000000000000001E-2</v>
      </c>
      <c r="S2460">
        <f t="shared" si="39"/>
        <v>20.279199999999996</v>
      </c>
    </row>
    <row r="2461" spans="15:19" x14ac:dyDescent="0.2">
      <c r="O2461">
        <v>52.241999999999997</v>
      </c>
      <c r="P2461">
        <v>26.74</v>
      </c>
      <c r="Q2461">
        <v>5.1780000000000001E-4</v>
      </c>
      <c r="R2461">
        <v>5.6000000000000001E-2</v>
      </c>
      <c r="S2461">
        <f t="shared" si="39"/>
        <v>20.712</v>
      </c>
    </row>
    <row r="2462" spans="15:19" x14ac:dyDescent="0.2">
      <c r="O2462">
        <v>54.991999999999997</v>
      </c>
      <c r="P2462">
        <v>26.372</v>
      </c>
      <c r="Q2462">
        <v>5.2826999999999995E-4</v>
      </c>
      <c r="R2462">
        <v>5.6000000000000001E-2</v>
      </c>
      <c r="S2462">
        <f t="shared" si="39"/>
        <v>21.130799999999997</v>
      </c>
    </row>
    <row r="2463" spans="15:19" x14ac:dyDescent="0.2">
      <c r="O2463">
        <v>57.741999999999997</v>
      </c>
      <c r="P2463">
        <v>26.01</v>
      </c>
      <c r="Q2463">
        <v>5.3845E-4</v>
      </c>
      <c r="R2463">
        <v>5.6000000000000001E-2</v>
      </c>
      <c r="S2463">
        <f t="shared" si="39"/>
        <v>21.538</v>
      </c>
    </row>
    <row r="2464" spans="15:19" x14ac:dyDescent="0.2">
      <c r="O2464">
        <v>60.491999999999997</v>
      </c>
      <c r="P2464">
        <v>25.655000000000001</v>
      </c>
      <c r="Q2464">
        <v>5.4836999999999996E-4</v>
      </c>
      <c r="R2464">
        <v>5.6000000000000001E-2</v>
      </c>
      <c r="S2464">
        <f t="shared" si="39"/>
        <v>21.934799999999996</v>
      </c>
    </row>
    <row r="2465" spans="15:19" x14ac:dyDescent="0.2">
      <c r="O2465">
        <v>63.241999999999997</v>
      </c>
      <c r="P2465">
        <v>25.306000000000001</v>
      </c>
      <c r="Q2465">
        <v>5.5807000000000003E-4</v>
      </c>
      <c r="R2465">
        <v>5.6000000000000001E-2</v>
      </c>
      <c r="S2465">
        <f t="shared" si="39"/>
        <v>22.322800000000001</v>
      </c>
    </row>
    <row r="2466" spans="15:19" x14ac:dyDescent="0.2">
      <c r="O2466">
        <v>65.992000000000004</v>
      </c>
      <c r="P2466">
        <v>24.963000000000001</v>
      </c>
      <c r="Q2466">
        <v>5.6758000000000004E-4</v>
      </c>
      <c r="R2466">
        <v>5.6000000000000001E-2</v>
      </c>
      <c r="S2466">
        <f t="shared" si="39"/>
        <v>22.703199999999999</v>
      </c>
    </row>
    <row r="2467" spans="15:19" x14ac:dyDescent="0.2">
      <c r="O2467">
        <v>68.742000000000004</v>
      </c>
      <c r="P2467">
        <v>24.626999999999999</v>
      </c>
      <c r="Q2467">
        <v>5.7693000000000002E-4</v>
      </c>
      <c r="R2467">
        <v>5.6000000000000001E-2</v>
      </c>
      <c r="S2467">
        <f t="shared" si="39"/>
        <v>23.077199999999998</v>
      </c>
    </row>
    <row r="2468" spans="15:19" x14ac:dyDescent="0.2">
      <c r="O2468">
        <v>71.492000000000004</v>
      </c>
      <c r="P2468">
        <v>24.297999999999998</v>
      </c>
      <c r="Q2468">
        <v>5.8613999999999997E-4</v>
      </c>
      <c r="R2468">
        <v>5.6000000000000001E-2</v>
      </c>
      <c r="S2468">
        <f t="shared" si="39"/>
        <v>23.445599999999995</v>
      </c>
    </row>
    <row r="2469" spans="15:19" x14ac:dyDescent="0.2">
      <c r="O2469">
        <v>74.242000000000004</v>
      </c>
      <c r="P2469">
        <v>23.975999999999999</v>
      </c>
      <c r="Q2469">
        <v>5.9522999999999998E-4</v>
      </c>
      <c r="R2469">
        <v>5.6000000000000001E-2</v>
      </c>
      <c r="S2469">
        <f t="shared" si="39"/>
        <v>23.809200000000001</v>
      </c>
    </row>
    <row r="2470" spans="15:19" x14ac:dyDescent="0.2">
      <c r="O2470">
        <v>76.992000000000004</v>
      </c>
      <c r="P2470">
        <v>23.661000000000001</v>
      </c>
      <c r="Q2470">
        <v>6.0422999999999998E-4</v>
      </c>
      <c r="R2470">
        <v>5.6000000000000001E-2</v>
      </c>
      <c r="S2470">
        <f t="shared" si="39"/>
        <v>24.1692</v>
      </c>
    </row>
    <row r="2471" spans="15:19" x14ac:dyDescent="0.2">
      <c r="O2471">
        <v>79.742000000000004</v>
      </c>
      <c r="P2471">
        <v>23.352</v>
      </c>
      <c r="Q2471">
        <v>6.1313000000000003E-4</v>
      </c>
      <c r="R2471">
        <v>5.6000000000000001E-2</v>
      </c>
      <c r="S2471">
        <f t="shared" si="39"/>
        <v>24.525200000000002</v>
      </c>
    </row>
    <row r="2472" spans="15:19" x14ac:dyDescent="0.2">
      <c r="O2472">
        <v>82.492000000000004</v>
      </c>
      <c r="P2472">
        <v>23.05</v>
      </c>
      <c r="Q2472">
        <v>6.2195999999999996E-4</v>
      </c>
      <c r="R2472">
        <v>5.6000000000000001E-2</v>
      </c>
      <c r="S2472">
        <f t="shared" si="39"/>
        <v>24.878399999999999</v>
      </c>
    </row>
    <row r="2473" spans="15:19" x14ac:dyDescent="0.2">
      <c r="O2473">
        <v>85.242000000000004</v>
      </c>
      <c r="P2473">
        <v>22.754999999999999</v>
      </c>
      <c r="Q2473">
        <v>6.3071999999999998E-4</v>
      </c>
      <c r="R2473">
        <v>5.6000000000000001E-2</v>
      </c>
      <c r="S2473">
        <f t="shared" si="39"/>
        <v>25.2288</v>
      </c>
    </row>
    <row r="2474" spans="15:19" x14ac:dyDescent="0.2">
      <c r="O2474">
        <v>87.992000000000004</v>
      </c>
      <c r="P2474">
        <v>22.466000000000001</v>
      </c>
      <c r="Q2474">
        <v>6.3942999999999997E-4</v>
      </c>
      <c r="R2474">
        <v>5.6000000000000001E-2</v>
      </c>
      <c r="S2474">
        <f t="shared" si="39"/>
        <v>25.577199999999998</v>
      </c>
    </row>
    <row r="2475" spans="15:19" x14ac:dyDescent="0.2">
      <c r="O2475">
        <v>90.742000000000004</v>
      </c>
      <c r="P2475">
        <v>22.183</v>
      </c>
      <c r="Q2475">
        <v>6.4809999999999998E-4</v>
      </c>
      <c r="R2475">
        <v>5.6000000000000001E-2</v>
      </c>
      <c r="S2475">
        <f t="shared" si="39"/>
        <v>25.923999999999999</v>
      </c>
    </row>
    <row r="2476" spans="15:19" x14ac:dyDescent="0.2">
      <c r="O2476">
        <v>93.492000000000004</v>
      </c>
      <c r="P2476">
        <v>21.907</v>
      </c>
      <c r="Q2476">
        <v>6.5671999999999996E-4</v>
      </c>
      <c r="R2476">
        <v>5.6000000000000001E-2</v>
      </c>
      <c r="S2476">
        <f t="shared" si="39"/>
        <v>26.268799999999999</v>
      </c>
    </row>
    <row r="2477" spans="15:19" x14ac:dyDescent="0.2">
      <c r="O2477">
        <v>96.242000000000004</v>
      </c>
      <c r="P2477">
        <v>21.637</v>
      </c>
      <c r="Q2477">
        <v>6.6531000000000001E-4</v>
      </c>
      <c r="R2477">
        <v>5.6000000000000001E-2</v>
      </c>
      <c r="S2477">
        <f t="shared" si="39"/>
        <v>26.612400000000001</v>
      </c>
    </row>
    <row r="2478" spans="15:19" x14ac:dyDescent="0.2">
      <c r="O2478">
        <v>98.992000000000004</v>
      </c>
      <c r="P2478">
        <v>21.373000000000001</v>
      </c>
      <c r="Q2478">
        <v>6.7387000000000002E-4</v>
      </c>
      <c r="R2478">
        <v>5.6000000000000001E-2</v>
      </c>
      <c r="S2478">
        <f t="shared" si="39"/>
        <v>26.954800000000002</v>
      </c>
    </row>
    <row r="2479" spans="15:19" x14ac:dyDescent="0.2">
      <c r="O2479">
        <v>101.74</v>
      </c>
      <c r="P2479">
        <v>21.114999999999998</v>
      </c>
      <c r="Q2479">
        <v>6.824E-4</v>
      </c>
      <c r="R2479">
        <v>5.6000000000000001E-2</v>
      </c>
      <c r="S2479">
        <f t="shared" si="39"/>
        <v>27.295999999999999</v>
      </c>
    </row>
    <row r="2480" spans="15:19" x14ac:dyDescent="0.2">
      <c r="O2480">
        <v>104.5</v>
      </c>
      <c r="P2480">
        <v>20.861999999999998</v>
      </c>
      <c r="Q2480">
        <v>6.9092000000000003E-4</v>
      </c>
      <c r="R2480">
        <v>5.6000000000000001E-2</v>
      </c>
      <c r="S2480">
        <f t="shared" si="39"/>
        <v>27.636800000000004</v>
      </c>
    </row>
    <row r="2481" spans="15:19" x14ac:dyDescent="0.2">
      <c r="O2481">
        <v>107.25</v>
      </c>
      <c r="P2481">
        <v>20.614999999999998</v>
      </c>
      <c r="Q2481">
        <v>6.9941999999999997E-4</v>
      </c>
      <c r="R2481">
        <v>5.6000000000000001E-2</v>
      </c>
      <c r="S2481">
        <f t="shared" si="39"/>
        <v>27.976800000000001</v>
      </c>
    </row>
    <row r="2482" spans="15:19" x14ac:dyDescent="0.2">
      <c r="O2482">
        <v>110</v>
      </c>
      <c r="P2482">
        <v>20.373999999999999</v>
      </c>
      <c r="Q2482">
        <v>7.0790000000000002E-4</v>
      </c>
      <c r="R2482">
        <v>5.6000000000000001E-2</v>
      </c>
      <c r="S2482">
        <f t="shared" si="39"/>
        <v>28.316000000000003</v>
      </c>
    </row>
    <row r="2483" spans="15:19" x14ac:dyDescent="0.2">
      <c r="O2483">
        <v>0</v>
      </c>
      <c r="P2483">
        <v>33.200000000000003</v>
      </c>
      <c r="Q2483">
        <v>1E-4</v>
      </c>
      <c r="R2483">
        <v>5.7000000000000002E-2</v>
      </c>
      <c r="S2483">
        <f t="shared" si="39"/>
        <v>4</v>
      </c>
    </row>
    <row r="2484" spans="15:19" x14ac:dyDescent="0.2">
      <c r="O2484">
        <v>2.75</v>
      </c>
      <c r="P2484">
        <v>33.392000000000003</v>
      </c>
      <c r="Q2484">
        <v>1.4694999999999999E-4</v>
      </c>
      <c r="R2484">
        <v>5.7000000000000002E-2</v>
      </c>
      <c r="S2484">
        <f t="shared" si="39"/>
        <v>5.8779999999999992</v>
      </c>
    </row>
    <row r="2485" spans="15:19" x14ac:dyDescent="0.2">
      <c r="O2485">
        <v>5.5</v>
      </c>
      <c r="P2485">
        <v>33.203000000000003</v>
      </c>
      <c r="Q2485">
        <v>1.8835999999999999E-4</v>
      </c>
      <c r="R2485">
        <v>5.7000000000000002E-2</v>
      </c>
      <c r="S2485">
        <f t="shared" si="39"/>
        <v>7.5343999999999998</v>
      </c>
    </row>
    <row r="2486" spans="15:19" x14ac:dyDescent="0.2">
      <c r="O2486">
        <v>8.25</v>
      </c>
      <c r="P2486">
        <v>32.798000000000002</v>
      </c>
      <c r="Q2486">
        <v>2.2508000000000001E-4</v>
      </c>
      <c r="R2486">
        <v>5.7000000000000002E-2</v>
      </c>
      <c r="S2486">
        <f t="shared" si="39"/>
        <v>9.0031999999999996</v>
      </c>
    </row>
    <row r="2487" spans="15:19" x14ac:dyDescent="0.2">
      <c r="O2487">
        <v>11</v>
      </c>
      <c r="P2487">
        <v>32.396999999999998</v>
      </c>
      <c r="Q2487">
        <v>2.5774000000000001E-4</v>
      </c>
      <c r="R2487">
        <v>5.7000000000000002E-2</v>
      </c>
      <c r="S2487">
        <f t="shared" si="39"/>
        <v>10.3096</v>
      </c>
    </row>
    <row r="2488" spans="15:19" x14ac:dyDescent="0.2">
      <c r="O2488">
        <v>13.75</v>
      </c>
      <c r="P2488">
        <v>32.064999999999998</v>
      </c>
      <c r="Q2488">
        <v>2.8685000000000001E-4</v>
      </c>
      <c r="R2488">
        <v>5.7000000000000002E-2</v>
      </c>
      <c r="S2488">
        <f t="shared" si="39"/>
        <v>11.474</v>
      </c>
    </row>
    <row r="2489" spans="15:19" x14ac:dyDescent="0.2">
      <c r="O2489">
        <v>16.5</v>
      </c>
      <c r="P2489">
        <v>31.707000000000001</v>
      </c>
      <c r="Q2489">
        <v>3.1295999999999999E-4</v>
      </c>
      <c r="R2489">
        <v>5.7000000000000002E-2</v>
      </c>
      <c r="S2489">
        <f t="shared" si="39"/>
        <v>12.5184</v>
      </c>
    </row>
    <row r="2490" spans="15:19" x14ac:dyDescent="0.2">
      <c r="O2490">
        <v>19.25</v>
      </c>
      <c r="P2490">
        <v>31.33</v>
      </c>
      <c r="Q2490">
        <v>3.3648E-4</v>
      </c>
      <c r="R2490">
        <v>5.7000000000000002E-2</v>
      </c>
      <c r="S2490">
        <f t="shared" si="39"/>
        <v>13.459200000000001</v>
      </c>
    </row>
    <row r="2491" spans="15:19" x14ac:dyDescent="0.2">
      <c r="O2491">
        <v>22</v>
      </c>
      <c r="P2491">
        <v>30.942</v>
      </c>
      <c r="Q2491">
        <v>3.5781000000000002E-4</v>
      </c>
      <c r="R2491">
        <v>5.7000000000000002E-2</v>
      </c>
      <c r="S2491">
        <f t="shared" si="39"/>
        <v>14.312400000000002</v>
      </c>
    </row>
    <row r="2492" spans="15:19" x14ac:dyDescent="0.2">
      <c r="O2492">
        <v>24.75</v>
      </c>
      <c r="P2492">
        <v>30.547000000000001</v>
      </c>
      <c r="Q2492">
        <v>3.7725999999999998E-4</v>
      </c>
      <c r="R2492">
        <v>5.7000000000000002E-2</v>
      </c>
      <c r="S2492">
        <f t="shared" si="39"/>
        <v>15.090399999999999</v>
      </c>
    </row>
    <row r="2493" spans="15:19" x14ac:dyDescent="0.2">
      <c r="O2493">
        <v>27.5</v>
      </c>
      <c r="P2493">
        <v>30.146999999999998</v>
      </c>
      <c r="Q2493">
        <v>3.9511E-4</v>
      </c>
      <c r="R2493">
        <v>5.7000000000000002E-2</v>
      </c>
      <c r="S2493">
        <f t="shared" si="39"/>
        <v>15.804399999999999</v>
      </c>
    </row>
    <row r="2494" spans="15:19" x14ac:dyDescent="0.2">
      <c r="O2494">
        <v>30.25</v>
      </c>
      <c r="P2494">
        <v>29.745000000000001</v>
      </c>
      <c r="Q2494">
        <v>4.1157999999999999E-4</v>
      </c>
      <c r="R2494">
        <v>5.7000000000000002E-2</v>
      </c>
      <c r="S2494">
        <f t="shared" si="39"/>
        <v>16.463200000000001</v>
      </c>
    </row>
    <row r="2495" spans="15:19" x14ac:dyDescent="0.2">
      <c r="O2495">
        <v>33</v>
      </c>
      <c r="P2495">
        <v>29.341999999999999</v>
      </c>
      <c r="Q2495">
        <v>4.2687999999999998E-4</v>
      </c>
      <c r="R2495">
        <v>5.7000000000000002E-2</v>
      </c>
      <c r="S2495">
        <f t="shared" si="39"/>
        <v>17.075199999999999</v>
      </c>
    </row>
    <row r="2496" spans="15:19" x14ac:dyDescent="0.2">
      <c r="O2496">
        <v>35.75</v>
      </c>
      <c r="P2496">
        <v>28.939</v>
      </c>
      <c r="Q2496">
        <v>4.4118E-4</v>
      </c>
      <c r="R2496">
        <v>5.7000000000000002E-2</v>
      </c>
      <c r="S2496">
        <f t="shared" si="39"/>
        <v>17.647200000000002</v>
      </c>
    </row>
    <row r="2497" spans="15:19" x14ac:dyDescent="0.2">
      <c r="O2497">
        <v>38.5</v>
      </c>
      <c r="P2497">
        <v>28.539000000000001</v>
      </c>
      <c r="Q2497">
        <v>4.5460999999999999E-4</v>
      </c>
      <c r="R2497">
        <v>5.7000000000000002E-2</v>
      </c>
      <c r="S2497">
        <f t="shared" si="39"/>
        <v>18.1844</v>
      </c>
    </row>
    <row r="2498" spans="15:19" x14ac:dyDescent="0.2">
      <c r="O2498">
        <v>41.25</v>
      </c>
      <c r="P2498">
        <v>28.141999999999999</v>
      </c>
      <c r="Q2498">
        <v>4.6732000000000002E-4</v>
      </c>
      <c r="R2498">
        <v>5.7000000000000002E-2</v>
      </c>
      <c r="S2498">
        <f t="shared" si="39"/>
        <v>18.692800000000002</v>
      </c>
    </row>
    <row r="2499" spans="15:19" x14ac:dyDescent="0.2">
      <c r="O2499">
        <v>44</v>
      </c>
      <c r="P2499">
        <v>27.748000000000001</v>
      </c>
      <c r="Q2499">
        <v>4.7939E-4</v>
      </c>
      <c r="R2499">
        <v>5.7000000000000002E-2</v>
      </c>
      <c r="S2499">
        <f t="shared" si="39"/>
        <v>19.175599999999999</v>
      </c>
    </row>
    <row r="2500" spans="15:19" x14ac:dyDescent="0.2">
      <c r="O2500">
        <v>46.75</v>
      </c>
      <c r="P2500">
        <v>27.359000000000002</v>
      </c>
      <c r="Q2500">
        <v>4.9092999999999999E-4</v>
      </c>
      <c r="R2500">
        <v>5.7000000000000002E-2</v>
      </c>
      <c r="S2500">
        <f t="shared" si="39"/>
        <v>19.6372</v>
      </c>
    </row>
    <row r="2501" spans="15:19" x14ac:dyDescent="0.2">
      <c r="O2501">
        <v>49.5</v>
      </c>
      <c r="P2501">
        <v>26.975000000000001</v>
      </c>
      <c r="Q2501">
        <v>5.0201E-4</v>
      </c>
      <c r="R2501">
        <v>5.7000000000000002E-2</v>
      </c>
      <c r="S2501">
        <f t="shared" si="39"/>
        <v>20.080399999999997</v>
      </c>
    </row>
    <row r="2502" spans="15:19" x14ac:dyDescent="0.2">
      <c r="O2502">
        <v>52.25</v>
      </c>
      <c r="P2502">
        <v>26.597000000000001</v>
      </c>
      <c r="Q2502">
        <v>5.1270000000000005E-4</v>
      </c>
      <c r="R2502">
        <v>5.7000000000000002E-2</v>
      </c>
      <c r="S2502">
        <f t="shared" si="39"/>
        <v>20.508000000000003</v>
      </c>
    </row>
    <row r="2503" spans="15:19" x14ac:dyDescent="0.2">
      <c r="O2503">
        <v>55</v>
      </c>
      <c r="P2503">
        <v>26.225000000000001</v>
      </c>
      <c r="Q2503">
        <v>5.2306E-4</v>
      </c>
      <c r="R2503">
        <v>5.7000000000000002E-2</v>
      </c>
      <c r="S2503">
        <f t="shared" si="39"/>
        <v>20.9224</v>
      </c>
    </row>
    <row r="2504" spans="15:19" x14ac:dyDescent="0.2">
      <c r="O2504">
        <v>57.75</v>
      </c>
      <c r="P2504">
        <v>25.859000000000002</v>
      </c>
      <c r="Q2504">
        <v>5.3313000000000004E-4</v>
      </c>
      <c r="R2504">
        <v>5.7000000000000002E-2</v>
      </c>
      <c r="S2504">
        <f t="shared" si="39"/>
        <v>21.325200000000002</v>
      </c>
    </row>
    <row r="2505" spans="15:19" x14ac:dyDescent="0.2">
      <c r="O2505">
        <v>60.5</v>
      </c>
      <c r="P2505">
        <v>25.5</v>
      </c>
      <c r="Q2505">
        <v>5.4295000000000005E-4</v>
      </c>
      <c r="R2505">
        <v>5.7000000000000002E-2</v>
      </c>
      <c r="S2505">
        <f t="shared" si="39"/>
        <v>21.718</v>
      </c>
    </row>
    <row r="2506" spans="15:19" x14ac:dyDescent="0.2">
      <c r="O2506">
        <v>63.25</v>
      </c>
      <c r="P2506">
        <v>25.148</v>
      </c>
      <c r="Q2506">
        <v>5.5256000000000001E-4</v>
      </c>
      <c r="R2506">
        <v>5.7000000000000002E-2</v>
      </c>
      <c r="S2506">
        <f t="shared" si="39"/>
        <v>22.102400000000003</v>
      </c>
    </row>
    <row r="2507" spans="15:19" x14ac:dyDescent="0.2">
      <c r="O2507">
        <v>66</v>
      </c>
      <c r="P2507">
        <v>24.802</v>
      </c>
      <c r="Q2507">
        <v>5.62E-4</v>
      </c>
      <c r="R2507">
        <v>5.7000000000000002E-2</v>
      </c>
      <c r="S2507">
        <f t="shared" si="39"/>
        <v>22.48</v>
      </c>
    </row>
    <row r="2508" spans="15:19" x14ac:dyDescent="0.2">
      <c r="O2508">
        <v>68.75</v>
      </c>
      <c r="P2508">
        <v>24.463999999999999</v>
      </c>
      <c r="Q2508">
        <v>5.7127999999999996E-4</v>
      </c>
      <c r="R2508">
        <v>5.7000000000000002E-2</v>
      </c>
      <c r="S2508">
        <f t="shared" si="39"/>
        <v>22.851199999999999</v>
      </c>
    </row>
    <row r="2509" spans="15:19" x14ac:dyDescent="0.2">
      <c r="O2509">
        <v>71.5</v>
      </c>
      <c r="P2509">
        <v>24.132000000000001</v>
      </c>
      <c r="Q2509">
        <v>5.8043000000000005E-4</v>
      </c>
      <c r="R2509">
        <v>5.7000000000000002E-2</v>
      </c>
      <c r="S2509">
        <f t="shared" si="39"/>
        <v>23.217200000000002</v>
      </c>
    </row>
    <row r="2510" spans="15:19" x14ac:dyDescent="0.2">
      <c r="O2510">
        <v>74.25</v>
      </c>
      <c r="P2510">
        <v>23.808</v>
      </c>
      <c r="Q2510">
        <v>5.8947000000000003E-4</v>
      </c>
      <c r="R2510">
        <v>5.7000000000000002E-2</v>
      </c>
      <c r="S2510">
        <f t="shared" si="39"/>
        <v>23.578800000000001</v>
      </c>
    </row>
    <row r="2511" spans="15:19" x14ac:dyDescent="0.2">
      <c r="O2511">
        <v>77</v>
      </c>
      <c r="P2511">
        <v>23.491</v>
      </c>
      <c r="Q2511">
        <v>5.9840999999999996E-4</v>
      </c>
      <c r="R2511">
        <v>5.7000000000000002E-2</v>
      </c>
      <c r="S2511">
        <f t="shared" si="39"/>
        <v>23.936399999999995</v>
      </c>
    </row>
    <row r="2512" spans="15:19" x14ac:dyDescent="0.2">
      <c r="O2512">
        <v>79.75</v>
      </c>
      <c r="P2512">
        <v>23.18</v>
      </c>
      <c r="Q2512">
        <v>6.0727000000000003E-4</v>
      </c>
      <c r="R2512">
        <v>5.7000000000000002E-2</v>
      </c>
      <c r="S2512">
        <f t="shared" si="39"/>
        <v>24.290800000000001</v>
      </c>
    </row>
    <row r="2513" spans="15:19" x14ac:dyDescent="0.2">
      <c r="O2513">
        <v>82.5</v>
      </c>
      <c r="P2513">
        <v>22.876999999999999</v>
      </c>
      <c r="Q2513">
        <v>6.1607000000000003E-4</v>
      </c>
      <c r="R2513">
        <v>5.7000000000000002E-2</v>
      </c>
      <c r="S2513">
        <f t="shared" si="39"/>
        <v>24.642800000000001</v>
      </c>
    </row>
    <row r="2514" spans="15:19" x14ac:dyDescent="0.2">
      <c r="O2514">
        <v>85.25</v>
      </c>
      <c r="P2514">
        <v>22.58</v>
      </c>
      <c r="Q2514">
        <v>6.2480000000000001E-4</v>
      </c>
      <c r="R2514">
        <v>5.7000000000000002E-2</v>
      </c>
      <c r="S2514">
        <f t="shared" ref="S2514:S2577" si="40">Q2514*40*1000</f>
        <v>24.992000000000001</v>
      </c>
    </row>
    <row r="2515" spans="15:19" x14ac:dyDescent="0.2">
      <c r="O2515">
        <v>88</v>
      </c>
      <c r="P2515">
        <v>22.29</v>
      </c>
      <c r="Q2515">
        <v>6.3347999999999996E-4</v>
      </c>
      <c r="R2515">
        <v>5.7000000000000002E-2</v>
      </c>
      <c r="S2515">
        <f t="shared" si="40"/>
        <v>25.339199999999998</v>
      </c>
    </row>
    <row r="2516" spans="15:19" x14ac:dyDescent="0.2">
      <c r="O2516">
        <v>90.75</v>
      </c>
      <c r="P2516">
        <v>22.007000000000001</v>
      </c>
      <c r="Q2516">
        <v>6.4212000000000004E-4</v>
      </c>
      <c r="R2516">
        <v>5.7000000000000002E-2</v>
      </c>
      <c r="S2516">
        <f t="shared" si="40"/>
        <v>25.684799999999999</v>
      </c>
    </row>
    <row r="2517" spans="15:19" x14ac:dyDescent="0.2">
      <c r="O2517">
        <v>93.5</v>
      </c>
      <c r="P2517">
        <v>21.73</v>
      </c>
      <c r="Q2517">
        <v>6.5072000000000003E-4</v>
      </c>
      <c r="R2517">
        <v>5.7000000000000002E-2</v>
      </c>
      <c r="S2517">
        <f t="shared" si="40"/>
        <v>26.0288</v>
      </c>
    </row>
    <row r="2518" spans="15:19" x14ac:dyDescent="0.2">
      <c r="O2518">
        <v>96.25</v>
      </c>
      <c r="P2518">
        <v>21.459</v>
      </c>
      <c r="Q2518">
        <v>6.5928999999999998E-4</v>
      </c>
      <c r="R2518">
        <v>5.7000000000000002E-2</v>
      </c>
      <c r="S2518">
        <f t="shared" si="40"/>
        <v>26.371599999999997</v>
      </c>
    </row>
    <row r="2519" spans="15:19" x14ac:dyDescent="0.2">
      <c r="O2519">
        <v>99</v>
      </c>
      <c r="P2519">
        <v>21.195</v>
      </c>
      <c r="Q2519">
        <v>6.6783000000000001E-4</v>
      </c>
      <c r="R2519">
        <v>5.7000000000000002E-2</v>
      </c>
      <c r="S2519">
        <f t="shared" si="40"/>
        <v>26.713200000000001</v>
      </c>
    </row>
    <row r="2520" spans="15:19" x14ac:dyDescent="0.2">
      <c r="O2520">
        <v>101.75</v>
      </c>
      <c r="P2520">
        <v>20.936</v>
      </c>
      <c r="Q2520">
        <v>6.7633999999999999E-4</v>
      </c>
      <c r="R2520">
        <v>5.7000000000000002E-2</v>
      </c>
      <c r="S2520">
        <f t="shared" si="40"/>
        <v>27.053599999999999</v>
      </c>
    </row>
    <row r="2521" spans="15:19" x14ac:dyDescent="0.2">
      <c r="O2521">
        <v>104.5</v>
      </c>
      <c r="P2521">
        <v>20.683</v>
      </c>
      <c r="Q2521">
        <v>6.8484000000000004E-4</v>
      </c>
      <c r="R2521">
        <v>5.7000000000000002E-2</v>
      </c>
      <c r="S2521">
        <f t="shared" si="40"/>
        <v>27.393599999999999</v>
      </c>
    </row>
    <row r="2522" spans="15:19" x14ac:dyDescent="0.2">
      <c r="O2522">
        <v>107.25</v>
      </c>
      <c r="P2522">
        <v>20.436</v>
      </c>
      <c r="Q2522">
        <v>6.9331999999999998E-4</v>
      </c>
      <c r="R2522">
        <v>5.7000000000000002E-2</v>
      </c>
      <c r="S2522">
        <f t="shared" si="40"/>
        <v>27.732799999999997</v>
      </c>
    </row>
    <row r="2523" spans="15:19" x14ac:dyDescent="0.2">
      <c r="O2523">
        <v>110</v>
      </c>
      <c r="P2523">
        <v>20.195</v>
      </c>
      <c r="Q2523">
        <v>7.0178999999999999E-4</v>
      </c>
      <c r="R2523">
        <v>5.7000000000000002E-2</v>
      </c>
      <c r="S2523">
        <f t="shared" si="40"/>
        <v>28.0716</v>
      </c>
    </row>
    <row r="2524" spans="15:19" x14ac:dyDescent="0.2">
      <c r="O2524">
        <v>0</v>
      </c>
      <c r="P2524">
        <v>33.200000000000003</v>
      </c>
      <c r="Q2524">
        <v>1E-4</v>
      </c>
      <c r="R2524">
        <v>5.8000000000000003E-2</v>
      </c>
      <c r="S2524">
        <f t="shared" si="40"/>
        <v>4</v>
      </c>
    </row>
    <row r="2525" spans="15:19" x14ac:dyDescent="0.2">
      <c r="O2525">
        <v>2.75</v>
      </c>
      <c r="P2525">
        <v>33.378999999999998</v>
      </c>
      <c r="Q2525">
        <v>1.4668999999999999E-4</v>
      </c>
      <c r="R2525">
        <v>5.8000000000000003E-2</v>
      </c>
      <c r="S2525">
        <f t="shared" si="40"/>
        <v>5.8675999999999995</v>
      </c>
    </row>
    <row r="2526" spans="15:19" x14ac:dyDescent="0.2">
      <c r="O2526">
        <v>5.5</v>
      </c>
      <c r="P2526">
        <v>33.179000000000002</v>
      </c>
      <c r="Q2526">
        <v>1.8778999999999999E-4</v>
      </c>
      <c r="R2526">
        <v>5.8000000000000003E-2</v>
      </c>
      <c r="S2526">
        <f t="shared" si="40"/>
        <v>7.5115999999999996</v>
      </c>
    </row>
    <row r="2527" spans="15:19" x14ac:dyDescent="0.2">
      <c r="O2527">
        <v>8.25</v>
      </c>
      <c r="P2527">
        <v>32.765000000000001</v>
      </c>
      <c r="Q2527">
        <v>2.2418000000000001E-4</v>
      </c>
      <c r="R2527">
        <v>5.8000000000000003E-2</v>
      </c>
      <c r="S2527">
        <f t="shared" si="40"/>
        <v>8.9672000000000001</v>
      </c>
    </row>
    <row r="2528" spans="15:19" x14ac:dyDescent="0.2">
      <c r="O2528">
        <v>11</v>
      </c>
      <c r="P2528">
        <v>32.354999999999997</v>
      </c>
      <c r="Q2528">
        <v>2.5648000000000001E-4</v>
      </c>
      <c r="R2528">
        <v>5.8000000000000003E-2</v>
      </c>
      <c r="S2528">
        <f t="shared" si="40"/>
        <v>10.2592</v>
      </c>
    </row>
    <row r="2529" spans="15:19" x14ac:dyDescent="0.2">
      <c r="O2529">
        <v>13.75</v>
      </c>
      <c r="P2529">
        <v>32.015000000000001</v>
      </c>
      <c r="Q2529">
        <v>2.8522999999999998E-4</v>
      </c>
      <c r="R2529">
        <v>5.8000000000000003E-2</v>
      </c>
      <c r="S2529">
        <f t="shared" si="40"/>
        <v>11.4092</v>
      </c>
    </row>
    <row r="2530" spans="15:19" x14ac:dyDescent="0.2">
      <c r="O2530">
        <v>16.5</v>
      </c>
      <c r="P2530">
        <v>31.648</v>
      </c>
      <c r="Q2530">
        <v>3.1097999999999998E-4</v>
      </c>
      <c r="R2530">
        <v>5.8000000000000003E-2</v>
      </c>
      <c r="S2530">
        <f t="shared" si="40"/>
        <v>12.4392</v>
      </c>
    </row>
    <row r="2531" spans="15:19" x14ac:dyDescent="0.2">
      <c r="O2531">
        <v>19.25</v>
      </c>
      <c r="P2531">
        <v>31.263000000000002</v>
      </c>
      <c r="Q2531">
        <v>3.3416000000000001E-4</v>
      </c>
      <c r="R2531">
        <v>5.8000000000000003E-2</v>
      </c>
      <c r="S2531">
        <f t="shared" si="40"/>
        <v>13.366400000000001</v>
      </c>
    </row>
    <row r="2532" spans="15:19" x14ac:dyDescent="0.2">
      <c r="O2532">
        <v>22</v>
      </c>
      <c r="P2532">
        <v>30.867000000000001</v>
      </c>
      <c r="Q2532">
        <v>3.5515999999999998E-4</v>
      </c>
      <c r="R2532">
        <v>5.8000000000000003E-2</v>
      </c>
      <c r="S2532">
        <f t="shared" si="40"/>
        <v>14.206399999999999</v>
      </c>
    </row>
    <row r="2533" spans="15:19" x14ac:dyDescent="0.2">
      <c r="O2533">
        <v>24.75</v>
      </c>
      <c r="P2533">
        <v>30.465</v>
      </c>
      <c r="Q2533">
        <v>3.7429999999999999E-4</v>
      </c>
      <c r="R2533">
        <v>5.8000000000000003E-2</v>
      </c>
      <c r="S2533">
        <f t="shared" si="40"/>
        <v>14.972</v>
      </c>
    </row>
    <row r="2534" spans="15:19" x14ac:dyDescent="0.2">
      <c r="O2534">
        <v>27.5</v>
      </c>
      <c r="P2534">
        <v>30.058</v>
      </c>
      <c r="Q2534">
        <v>3.9186000000000001E-4</v>
      </c>
      <c r="R2534">
        <v>5.8000000000000003E-2</v>
      </c>
      <c r="S2534">
        <f t="shared" si="40"/>
        <v>15.674400000000002</v>
      </c>
    </row>
    <row r="2535" spans="15:19" x14ac:dyDescent="0.2">
      <c r="O2535">
        <v>30.25</v>
      </c>
      <c r="P2535">
        <v>29.648</v>
      </c>
      <c r="Q2535">
        <v>4.0806000000000002E-4</v>
      </c>
      <c r="R2535">
        <v>5.8000000000000003E-2</v>
      </c>
      <c r="S2535">
        <f t="shared" si="40"/>
        <v>16.322400000000002</v>
      </c>
    </row>
    <row r="2536" spans="15:19" x14ac:dyDescent="0.2">
      <c r="O2536">
        <v>33</v>
      </c>
      <c r="P2536">
        <v>29.238</v>
      </c>
      <c r="Q2536">
        <v>4.2310999999999998E-4</v>
      </c>
      <c r="R2536">
        <v>5.8000000000000003E-2</v>
      </c>
      <c r="S2536">
        <f t="shared" si="40"/>
        <v>16.924399999999999</v>
      </c>
    </row>
    <row r="2537" spans="15:19" x14ac:dyDescent="0.2">
      <c r="O2537">
        <v>35.75</v>
      </c>
      <c r="P2537">
        <v>28.829000000000001</v>
      </c>
      <c r="Q2537">
        <v>4.3717000000000002E-4</v>
      </c>
      <c r="R2537">
        <v>5.8000000000000003E-2</v>
      </c>
      <c r="S2537">
        <f t="shared" si="40"/>
        <v>17.486799999999999</v>
      </c>
    </row>
    <row r="2538" spans="15:19" x14ac:dyDescent="0.2">
      <c r="O2538">
        <v>38.5</v>
      </c>
      <c r="P2538">
        <v>28.422999999999998</v>
      </c>
      <c r="Q2538">
        <v>4.504E-4</v>
      </c>
      <c r="R2538">
        <v>5.8000000000000003E-2</v>
      </c>
      <c r="S2538">
        <f t="shared" si="40"/>
        <v>18.016000000000002</v>
      </c>
    </row>
    <row r="2539" spans="15:19" x14ac:dyDescent="0.2">
      <c r="O2539">
        <v>41.25</v>
      </c>
      <c r="P2539">
        <v>28.02</v>
      </c>
      <c r="Q2539">
        <v>4.6291000000000003E-4</v>
      </c>
      <c r="R2539">
        <v>5.8000000000000003E-2</v>
      </c>
      <c r="S2539">
        <f t="shared" si="40"/>
        <v>18.516400000000001</v>
      </c>
    </row>
    <row r="2540" spans="15:19" x14ac:dyDescent="0.2">
      <c r="O2540">
        <v>44</v>
      </c>
      <c r="P2540">
        <v>27.620999999999999</v>
      </c>
      <c r="Q2540">
        <v>4.7481999999999998E-4</v>
      </c>
      <c r="R2540">
        <v>5.8000000000000003E-2</v>
      </c>
      <c r="S2540">
        <f t="shared" si="40"/>
        <v>18.992799999999999</v>
      </c>
    </row>
    <row r="2541" spans="15:19" x14ac:dyDescent="0.2">
      <c r="O2541">
        <v>46.75</v>
      </c>
      <c r="P2541">
        <v>27.227</v>
      </c>
      <c r="Q2541">
        <v>4.862E-4</v>
      </c>
      <c r="R2541">
        <v>5.8000000000000003E-2</v>
      </c>
      <c r="S2541">
        <f t="shared" si="40"/>
        <v>19.448</v>
      </c>
    </row>
    <row r="2542" spans="15:19" x14ac:dyDescent="0.2">
      <c r="O2542">
        <v>49.5</v>
      </c>
      <c r="P2542">
        <v>26.838000000000001</v>
      </c>
      <c r="Q2542">
        <v>4.9713999999999997E-4</v>
      </c>
      <c r="R2542">
        <v>5.8000000000000003E-2</v>
      </c>
      <c r="S2542">
        <f t="shared" si="40"/>
        <v>19.8856</v>
      </c>
    </row>
    <row r="2543" spans="15:19" x14ac:dyDescent="0.2">
      <c r="O2543">
        <v>52.25</v>
      </c>
      <c r="P2543">
        <v>26.456</v>
      </c>
      <c r="Q2543">
        <v>5.0770999999999998E-4</v>
      </c>
      <c r="R2543">
        <v>5.8000000000000003E-2</v>
      </c>
      <c r="S2543">
        <f t="shared" si="40"/>
        <v>20.308399999999999</v>
      </c>
    </row>
    <row r="2544" spans="15:19" x14ac:dyDescent="0.2">
      <c r="O2544">
        <v>55</v>
      </c>
      <c r="P2544">
        <v>26.08</v>
      </c>
      <c r="Q2544">
        <v>5.1794999999999999E-4</v>
      </c>
      <c r="R2544">
        <v>5.8000000000000003E-2</v>
      </c>
      <c r="S2544">
        <f t="shared" si="40"/>
        <v>20.718</v>
      </c>
    </row>
    <row r="2545" spans="15:19" x14ac:dyDescent="0.2">
      <c r="O2545">
        <v>57.75</v>
      </c>
      <c r="P2545">
        <v>25.71</v>
      </c>
      <c r="Q2545">
        <v>5.2791000000000003E-4</v>
      </c>
      <c r="R2545">
        <v>5.8000000000000003E-2</v>
      </c>
      <c r="S2545">
        <f t="shared" si="40"/>
        <v>21.116399999999999</v>
      </c>
    </row>
    <row r="2546" spans="15:19" x14ac:dyDescent="0.2">
      <c r="O2546">
        <v>60.5</v>
      </c>
      <c r="P2546">
        <v>25.347999999999999</v>
      </c>
      <c r="Q2546">
        <v>5.3764999999999998E-4</v>
      </c>
      <c r="R2546">
        <v>5.8000000000000003E-2</v>
      </c>
      <c r="S2546">
        <f t="shared" si="40"/>
        <v>21.505999999999997</v>
      </c>
    </row>
    <row r="2547" spans="15:19" x14ac:dyDescent="0.2">
      <c r="O2547">
        <v>63.25</v>
      </c>
      <c r="P2547">
        <v>24.992000000000001</v>
      </c>
      <c r="Q2547">
        <v>5.4717999999999998E-4</v>
      </c>
      <c r="R2547">
        <v>5.8000000000000003E-2</v>
      </c>
      <c r="S2547">
        <f t="shared" si="40"/>
        <v>21.8872</v>
      </c>
    </row>
    <row r="2548" spans="15:19" x14ac:dyDescent="0.2">
      <c r="O2548">
        <v>66</v>
      </c>
      <c r="P2548">
        <v>24.643999999999998</v>
      </c>
      <c r="Q2548">
        <v>5.5654999999999995E-4</v>
      </c>
      <c r="R2548">
        <v>5.8000000000000003E-2</v>
      </c>
      <c r="S2548">
        <f t="shared" si="40"/>
        <v>22.261999999999997</v>
      </c>
    </row>
    <row r="2549" spans="15:19" x14ac:dyDescent="0.2">
      <c r="O2549">
        <v>68.75</v>
      </c>
      <c r="P2549">
        <v>24.303000000000001</v>
      </c>
      <c r="Q2549">
        <v>5.6576E-4</v>
      </c>
      <c r="R2549">
        <v>5.8000000000000003E-2</v>
      </c>
      <c r="S2549">
        <f t="shared" si="40"/>
        <v>22.630400000000002</v>
      </c>
    </row>
    <row r="2550" spans="15:19" x14ac:dyDescent="0.2">
      <c r="O2550">
        <v>71.5</v>
      </c>
      <c r="P2550">
        <v>23.97</v>
      </c>
      <c r="Q2550">
        <v>5.7485999999999995E-4</v>
      </c>
      <c r="R2550">
        <v>5.8000000000000003E-2</v>
      </c>
      <c r="S2550">
        <f t="shared" si="40"/>
        <v>22.994399999999999</v>
      </c>
    </row>
    <row r="2551" spans="15:19" x14ac:dyDescent="0.2">
      <c r="O2551">
        <v>74.25</v>
      </c>
      <c r="P2551">
        <v>23.643000000000001</v>
      </c>
      <c r="Q2551">
        <v>5.8385000000000002E-4</v>
      </c>
      <c r="R2551">
        <v>5.8000000000000003E-2</v>
      </c>
      <c r="S2551">
        <f t="shared" si="40"/>
        <v>23.353999999999999</v>
      </c>
    </row>
    <row r="2552" spans="15:19" x14ac:dyDescent="0.2">
      <c r="O2552">
        <v>77</v>
      </c>
      <c r="P2552">
        <v>23.324000000000002</v>
      </c>
      <c r="Q2552">
        <v>5.9274999999999996E-4</v>
      </c>
      <c r="R2552">
        <v>5.8000000000000003E-2</v>
      </c>
      <c r="S2552">
        <f t="shared" si="40"/>
        <v>23.709999999999997</v>
      </c>
    </row>
    <row r="2553" spans="15:19" x14ac:dyDescent="0.2">
      <c r="O2553">
        <v>79.75</v>
      </c>
      <c r="P2553">
        <v>23.012</v>
      </c>
      <c r="Q2553">
        <v>6.0156999999999995E-4</v>
      </c>
      <c r="R2553">
        <v>5.8000000000000003E-2</v>
      </c>
      <c r="S2553">
        <f t="shared" si="40"/>
        <v>24.062799999999999</v>
      </c>
    </row>
    <row r="2554" spans="15:19" x14ac:dyDescent="0.2">
      <c r="O2554">
        <v>82.5</v>
      </c>
      <c r="P2554">
        <v>22.707000000000001</v>
      </c>
      <c r="Q2554">
        <v>6.1032999999999997E-4</v>
      </c>
      <c r="R2554">
        <v>5.8000000000000003E-2</v>
      </c>
      <c r="S2554">
        <f t="shared" si="40"/>
        <v>24.4132</v>
      </c>
    </row>
    <row r="2555" spans="15:19" x14ac:dyDescent="0.2">
      <c r="O2555">
        <v>85.25</v>
      </c>
      <c r="P2555">
        <v>22.408999999999999</v>
      </c>
      <c r="Q2555">
        <v>6.1903000000000001E-4</v>
      </c>
      <c r="R2555">
        <v>5.8000000000000003E-2</v>
      </c>
      <c r="S2555">
        <f t="shared" si="40"/>
        <v>24.761200000000002</v>
      </c>
    </row>
    <row r="2556" spans="15:19" x14ac:dyDescent="0.2">
      <c r="O2556">
        <v>88</v>
      </c>
      <c r="P2556">
        <v>22.117999999999999</v>
      </c>
      <c r="Q2556">
        <v>6.2768999999999998E-4</v>
      </c>
      <c r="R2556">
        <v>5.8000000000000003E-2</v>
      </c>
      <c r="S2556">
        <f t="shared" si="40"/>
        <v>25.107600000000001</v>
      </c>
    </row>
    <row r="2557" spans="15:19" x14ac:dyDescent="0.2">
      <c r="O2557">
        <v>90.75</v>
      </c>
      <c r="P2557">
        <v>21.834</v>
      </c>
      <c r="Q2557">
        <v>6.3630000000000002E-4</v>
      </c>
      <c r="R2557">
        <v>5.8000000000000003E-2</v>
      </c>
      <c r="S2557">
        <f t="shared" si="40"/>
        <v>25.452000000000002</v>
      </c>
    </row>
    <row r="2558" spans="15:19" x14ac:dyDescent="0.2">
      <c r="O2558">
        <v>93.5</v>
      </c>
      <c r="P2558">
        <v>21.556000000000001</v>
      </c>
      <c r="Q2558">
        <v>6.4488000000000002E-4</v>
      </c>
      <c r="R2558">
        <v>5.8000000000000003E-2</v>
      </c>
      <c r="S2558">
        <f t="shared" si="40"/>
        <v>25.795200000000001</v>
      </c>
    </row>
    <row r="2559" spans="15:19" x14ac:dyDescent="0.2">
      <c r="O2559">
        <v>96.25</v>
      </c>
      <c r="P2559">
        <v>21.285</v>
      </c>
      <c r="Q2559">
        <v>6.5342999999999998E-4</v>
      </c>
      <c r="R2559">
        <v>5.8000000000000003E-2</v>
      </c>
      <c r="S2559">
        <f t="shared" si="40"/>
        <v>26.1372</v>
      </c>
    </row>
    <row r="2560" spans="15:19" x14ac:dyDescent="0.2">
      <c r="O2560">
        <v>99</v>
      </c>
      <c r="P2560">
        <v>21.02</v>
      </c>
      <c r="Q2560">
        <v>6.6195999999999996E-4</v>
      </c>
      <c r="R2560">
        <v>5.8000000000000003E-2</v>
      </c>
      <c r="S2560">
        <f t="shared" si="40"/>
        <v>26.478400000000001</v>
      </c>
    </row>
    <row r="2561" spans="15:19" x14ac:dyDescent="0.2">
      <c r="O2561">
        <v>101.75</v>
      </c>
      <c r="P2561">
        <v>20.76</v>
      </c>
      <c r="Q2561">
        <v>6.7046E-4</v>
      </c>
      <c r="R2561">
        <v>5.8000000000000003E-2</v>
      </c>
      <c r="S2561">
        <f t="shared" si="40"/>
        <v>26.8184</v>
      </c>
    </row>
    <row r="2562" spans="15:19" x14ac:dyDescent="0.2">
      <c r="O2562">
        <v>104.5</v>
      </c>
      <c r="P2562">
        <v>20.507000000000001</v>
      </c>
      <c r="Q2562">
        <v>6.7893999999999995E-4</v>
      </c>
      <c r="R2562">
        <v>5.8000000000000003E-2</v>
      </c>
      <c r="S2562">
        <f t="shared" si="40"/>
        <v>27.157599999999999</v>
      </c>
    </row>
    <row r="2563" spans="15:19" x14ac:dyDescent="0.2">
      <c r="O2563">
        <v>107.25</v>
      </c>
      <c r="P2563">
        <v>20.260000000000002</v>
      </c>
      <c r="Q2563">
        <v>6.8740999999999995E-4</v>
      </c>
      <c r="R2563">
        <v>5.8000000000000003E-2</v>
      </c>
      <c r="S2563">
        <f t="shared" si="40"/>
        <v>27.496399999999998</v>
      </c>
    </row>
    <row r="2564" spans="15:19" x14ac:dyDescent="0.2">
      <c r="O2564">
        <v>110</v>
      </c>
      <c r="P2564">
        <v>20.018000000000001</v>
      </c>
      <c r="Q2564">
        <v>6.9587000000000002E-4</v>
      </c>
      <c r="R2564">
        <v>5.8000000000000003E-2</v>
      </c>
      <c r="S2564">
        <f t="shared" si="40"/>
        <v>27.834800000000001</v>
      </c>
    </row>
    <row r="2565" spans="15:19" x14ac:dyDescent="0.2">
      <c r="O2565">
        <v>0</v>
      </c>
      <c r="P2565">
        <v>33.200000000000003</v>
      </c>
      <c r="Q2565">
        <v>1E-4</v>
      </c>
      <c r="R2565">
        <v>5.8999999999999997E-2</v>
      </c>
      <c r="S2565">
        <f t="shared" si="40"/>
        <v>4</v>
      </c>
    </row>
    <row r="2566" spans="15:19" x14ac:dyDescent="0.2">
      <c r="O2566">
        <v>2.75</v>
      </c>
      <c r="P2566">
        <v>33.365000000000002</v>
      </c>
      <c r="Q2566">
        <v>1.4642999999999999E-4</v>
      </c>
      <c r="R2566">
        <v>5.8999999999999997E-2</v>
      </c>
      <c r="S2566">
        <f t="shared" si="40"/>
        <v>5.8571999999999997</v>
      </c>
    </row>
    <row r="2567" spans="15:19" x14ac:dyDescent="0.2">
      <c r="O2567">
        <v>5.5</v>
      </c>
      <c r="P2567">
        <v>33.155999999999999</v>
      </c>
      <c r="Q2567">
        <v>1.8723000000000001E-4</v>
      </c>
      <c r="R2567">
        <v>5.8999999999999997E-2</v>
      </c>
      <c r="S2567">
        <f t="shared" si="40"/>
        <v>7.4892000000000003</v>
      </c>
    </row>
    <row r="2568" spans="15:19" x14ac:dyDescent="0.2">
      <c r="O2568">
        <v>8.25</v>
      </c>
      <c r="P2568">
        <v>32.731999999999999</v>
      </c>
      <c r="Q2568">
        <v>2.2327999999999999E-4</v>
      </c>
      <c r="R2568">
        <v>5.8999999999999997E-2</v>
      </c>
      <c r="S2568">
        <f t="shared" si="40"/>
        <v>8.9312000000000005</v>
      </c>
    </row>
    <row r="2569" spans="15:19" x14ac:dyDescent="0.2">
      <c r="O2569">
        <v>11</v>
      </c>
      <c r="P2569">
        <v>32.311999999999998</v>
      </c>
      <c r="Q2569">
        <v>2.5523000000000001E-4</v>
      </c>
      <c r="R2569">
        <v>5.8999999999999997E-2</v>
      </c>
      <c r="S2569">
        <f t="shared" si="40"/>
        <v>10.209199999999999</v>
      </c>
    </row>
    <row r="2570" spans="15:19" x14ac:dyDescent="0.2">
      <c r="O2570">
        <v>13.75</v>
      </c>
      <c r="P2570">
        <v>31.963999999999999</v>
      </c>
      <c r="Q2570">
        <v>2.8362999999999999E-4</v>
      </c>
      <c r="R2570">
        <v>5.8999999999999997E-2</v>
      </c>
      <c r="S2570">
        <f t="shared" si="40"/>
        <v>11.3452</v>
      </c>
    </row>
    <row r="2571" spans="15:19" x14ac:dyDescent="0.2">
      <c r="O2571">
        <v>16.5</v>
      </c>
      <c r="P2571">
        <v>31.588999999999999</v>
      </c>
      <c r="Q2571">
        <v>3.0903000000000001E-4</v>
      </c>
      <c r="R2571">
        <v>5.8999999999999997E-2</v>
      </c>
      <c r="S2571">
        <f t="shared" si="40"/>
        <v>12.3612</v>
      </c>
    </row>
    <row r="2572" spans="15:19" x14ac:dyDescent="0.2">
      <c r="O2572">
        <v>19.25</v>
      </c>
      <c r="P2572">
        <v>31.196000000000002</v>
      </c>
      <c r="Q2572">
        <v>3.3187000000000001E-4</v>
      </c>
      <c r="R2572">
        <v>5.8999999999999997E-2</v>
      </c>
      <c r="S2572">
        <f t="shared" si="40"/>
        <v>13.274799999999999</v>
      </c>
    </row>
    <row r="2573" spans="15:19" x14ac:dyDescent="0.2">
      <c r="O2573">
        <v>22</v>
      </c>
      <c r="P2573">
        <v>30.792999999999999</v>
      </c>
      <c r="Q2573">
        <v>3.5253999999999998E-4</v>
      </c>
      <c r="R2573">
        <v>5.8999999999999997E-2</v>
      </c>
      <c r="S2573">
        <f t="shared" si="40"/>
        <v>14.101599999999999</v>
      </c>
    </row>
    <row r="2574" spans="15:19" x14ac:dyDescent="0.2">
      <c r="O2574">
        <v>24.75</v>
      </c>
      <c r="P2574">
        <v>30.382999999999999</v>
      </c>
      <c r="Q2574">
        <v>3.7138999999999998E-4</v>
      </c>
      <c r="R2574">
        <v>5.8999999999999997E-2</v>
      </c>
      <c r="S2574">
        <f t="shared" si="40"/>
        <v>14.855600000000001</v>
      </c>
    </row>
    <row r="2575" spans="15:19" x14ac:dyDescent="0.2">
      <c r="O2575">
        <v>27.5</v>
      </c>
      <c r="P2575">
        <v>29.968</v>
      </c>
      <c r="Q2575">
        <v>3.8865999999999998E-4</v>
      </c>
      <c r="R2575">
        <v>5.8999999999999997E-2</v>
      </c>
      <c r="S2575">
        <f t="shared" si="40"/>
        <v>15.546399999999998</v>
      </c>
    </row>
    <row r="2576" spans="15:19" x14ac:dyDescent="0.2">
      <c r="O2576">
        <v>30.25</v>
      </c>
      <c r="P2576">
        <v>29.552</v>
      </c>
      <c r="Q2576">
        <v>4.0460000000000002E-4</v>
      </c>
      <c r="R2576">
        <v>5.8999999999999997E-2</v>
      </c>
      <c r="S2576">
        <f t="shared" si="40"/>
        <v>16.184000000000001</v>
      </c>
    </row>
    <row r="2577" spans="15:19" x14ac:dyDescent="0.2">
      <c r="O2577">
        <v>33</v>
      </c>
      <c r="P2577">
        <v>29.135000000000002</v>
      </c>
      <c r="Q2577">
        <v>4.194E-4</v>
      </c>
      <c r="R2577">
        <v>5.8999999999999997E-2</v>
      </c>
      <c r="S2577">
        <f t="shared" si="40"/>
        <v>16.776</v>
      </c>
    </row>
    <row r="2578" spans="15:19" x14ac:dyDescent="0.2">
      <c r="O2578">
        <v>35.75</v>
      </c>
      <c r="P2578">
        <v>28.72</v>
      </c>
      <c r="Q2578">
        <v>4.3324999999999999E-4</v>
      </c>
      <c r="R2578">
        <v>5.8999999999999997E-2</v>
      </c>
      <c r="S2578">
        <f t="shared" ref="S2578:S2641" si="41">Q2578*40*1000</f>
        <v>17.329999999999998</v>
      </c>
    </row>
    <row r="2579" spans="15:19" x14ac:dyDescent="0.2">
      <c r="O2579">
        <v>38.5</v>
      </c>
      <c r="P2579">
        <v>28.306999999999999</v>
      </c>
      <c r="Q2579">
        <v>4.4628000000000002E-4</v>
      </c>
      <c r="R2579">
        <v>5.8999999999999997E-2</v>
      </c>
      <c r="S2579">
        <f t="shared" si="41"/>
        <v>17.851200000000002</v>
      </c>
    </row>
    <row r="2580" spans="15:19" x14ac:dyDescent="0.2">
      <c r="O2580">
        <v>41.25</v>
      </c>
      <c r="P2580">
        <v>27.899000000000001</v>
      </c>
      <c r="Q2580">
        <v>4.5860999999999997E-4</v>
      </c>
      <c r="R2580">
        <v>5.8999999999999997E-2</v>
      </c>
      <c r="S2580">
        <f t="shared" si="41"/>
        <v>18.3444</v>
      </c>
    </row>
    <row r="2581" spans="15:19" x14ac:dyDescent="0.2">
      <c r="O2581">
        <v>44</v>
      </c>
      <c r="P2581">
        <v>27.494</v>
      </c>
      <c r="Q2581">
        <v>4.7035000000000002E-4</v>
      </c>
      <c r="R2581">
        <v>5.8999999999999997E-2</v>
      </c>
      <c r="S2581">
        <f t="shared" si="41"/>
        <v>18.814</v>
      </c>
    </row>
    <row r="2582" spans="15:19" x14ac:dyDescent="0.2">
      <c r="O2582">
        <v>46.75</v>
      </c>
      <c r="P2582">
        <v>27.094999999999999</v>
      </c>
      <c r="Q2582">
        <v>4.8158000000000001E-4</v>
      </c>
      <c r="R2582">
        <v>5.8999999999999997E-2</v>
      </c>
      <c r="S2582">
        <f t="shared" si="41"/>
        <v>19.263200000000001</v>
      </c>
    </row>
    <row r="2583" spans="15:19" x14ac:dyDescent="0.2">
      <c r="O2583">
        <v>49.5</v>
      </c>
      <c r="P2583">
        <v>26.702000000000002</v>
      </c>
      <c r="Q2583">
        <v>4.9238999999999999E-4</v>
      </c>
      <c r="R2583">
        <v>5.8999999999999997E-2</v>
      </c>
      <c r="S2583">
        <f t="shared" si="41"/>
        <v>19.695599999999999</v>
      </c>
    </row>
    <row r="2584" spans="15:19" x14ac:dyDescent="0.2">
      <c r="O2584">
        <v>52.25</v>
      </c>
      <c r="P2584">
        <v>26.315999999999999</v>
      </c>
      <c r="Q2584">
        <v>5.0283999999999995E-4</v>
      </c>
      <c r="R2584">
        <v>5.8999999999999997E-2</v>
      </c>
      <c r="S2584">
        <f t="shared" si="41"/>
        <v>20.113599999999998</v>
      </c>
    </row>
    <row r="2585" spans="15:19" x14ac:dyDescent="0.2">
      <c r="O2585">
        <v>55</v>
      </c>
      <c r="P2585">
        <v>25.936</v>
      </c>
      <c r="Q2585">
        <v>5.1296999999999996E-4</v>
      </c>
      <c r="R2585">
        <v>5.8999999999999997E-2</v>
      </c>
      <c r="S2585">
        <f t="shared" si="41"/>
        <v>20.518799999999995</v>
      </c>
    </row>
    <row r="2586" spans="15:19" x14ac:dyDescent="0.2">
      <c r="O2586">
        <v>57.75</v>
      </c>
      <c r="P2586">
        <v>25.562999999999999</v>
      </c>
      <c r="Q2586">
        <v>5.2284E-4</v>
      </c>
      <c r="R2586">
        <v>5.8999999999999997E-2</v>
      </c>
      <c r="S2586">
        <f t="shared" si="41"/>
        <v>20.913600000000002</v>
      </c>
    </row>
    <row r="2587" spans="15:19" x14ac:dyDescent="0.2">
      <c r="O2587">
        <v>60.5</v>
      </c>
      <c r="P2587">
        <v>25.196999999999999</v>
      </c>
      <c r="Q2587">
        <v>5.3249000000000005E-4</v>
      </c>
      <c r="R2587">
        <v>5.8999999999999997E-2</v>
      </c>
      <c r="S2587">
        <f t="shared" si="41"/>
        <v>21.299600000000002</v>
      </c>
    </row>
    <row r="2588" spans="15:19" x14ac:dyDescent="0.2">
      <c r="O2588">
        <v>63.25</v>
      </c>
      <c r="P2588">
        <v>24.838999999999999</v>
      </c>
      <c r="Q2588">
        <v>5.4195000000000003E-4</v>
      </c>
      <c r="R2588">
        <v>5.8999999999999997E-2</v>
      </c>
      <c r="S2588">
        <f t="shared" si="41"/>
        <v>21.678000000000004</v>
      </c>
    </row>
    <row r="2589" spans="15:19" x14ac:dyDescent="0.2">
      <c r="O2589">
        <v>66</v>
      </c>
      <c r="P2589">
        <v>24.488</v>
      </c>
      <c r="Q2589">
        <v>5.5124999999999998E-4</v>
      </c>
      <c r="R2589">
        <v>5.8999999999999997E-2</v>
      </c>
      <c r="S2589">
        <f t="shared" si="41"/>
        <v>22.05</v>
      </c>
    </row>
    <row r="2590" spans="15:19" x14ac:dyDescent="0.2">
      <c r="O2590">
        <v>68.75</v>
      </c>
      <c r="P2590">
        <v>24.143999999999998</v>
      </c>
      <c r="Q2590">
        <v>5.6041000000000001E-4</v>
      </c>
      <c r="R2590">
        <v>5.8999999999999997E-2</v>
      </c>
      <c r="S2590">
        <f t="shared" si="41"/>
        <v>22.416399999999999</v>
      </c>
    </row>
    <row r="2591" spans="15:19" x14ac:dyDescent="0.2">
      <c r="O2591">
        <v>71.5</v>
      </c>
      <c r="P2591">
        <v>23.809000000000001</v>
      </c>
      <c r="Q2591">
        <v>5.6944999999999999E-4</v>
      </c>
      <c r="R2591">
        <v>5.8999999999999997E-2</v>
      </c>
      <c r="S2591">
        <f t="shared" si="41"/>
        <v>22.777999999999999</v>
      </c>
    </row>
    <row r="2592" spans="15:19" x14ac:dyDescent="0.2">
      <c r="O2592">
        <v>74.25</v>
      </c>
      <c r="P2592">
        <v>23.48</v>
      </c>
      <c r="Q2592">
        <v>5.7839999999999996E-4</v>
      </c>
      <c r="R2592">
        <v>5.8999999999999997E-2</v>
      </c>
      <c r="S2592">
        <f t="shared" si="41"/>
        <v>23.135999999999996</v>
      </c>
    </row>
    <row r="2593" spans="15:19" x14ac:dyDescent="0.2">
      <c r="O2593">
        <v>77</v>
      </c>
      <c r="P2593">
        <v>23.16</v>
      </c>
      <c r="Q2593">
        <v>5.8726000000000004E-4</v>
      </c>
      <c r="R2593">
        <v>5.8999999999999997E-2</v>
      </c>
      <c r="S2593">
        <f t="shared" si="41"/>
        <v>23.490400000000001</v>
      </c>
    </row>
    <row r="2594" spans="15:19" x14ac:dyDescent="0.2">
      <c r="O2594">
        <v>79.75</v>
      </c>
      <c r="P2594">
        <v>22.846</v>
      </c>
      <c r="Q2594">
        <v>5.9604000000000005E-4</v>
      </c>
      <c r="R2594">
        <v>5.8999999999999997E-2</v>
      </c>
      <c r="S2594">
        <f t="shared" si="41"/>
        <v>23.8416</v>
      </c>
    </row>
    <row r="2595" spans="15:19" x14ac:dyDescent="0.2">
      <c r="O2595">
        <v>82.5</v>
      </c>
      <c r="P2595">
        <v>22.54</v>
      </c>
      <c r="Q2595">
        <v>6.0477000000000003E-4</v>
      </c>
      <c r="R2595">
        <v>5.8999999999999997E-2</v>
      </c>
      <c r="S2595">
        <f t="shared" si="41"/>
        <v>24.190800000000003</v>
      </c>
    </row>
    <row r="2596" spans="15:19" x14ac:dyDescent="0.2">
      <c r="O2596">
        <v>85.25</v>
      </c>
      <c r="P2596">
        <v>22.241</v>
      </c>
      <c r="Q2596">
        <v>6.1344000000000004E-4</v>
      </c>
      <c r="R2596">
        <v>5.8999999999999997E-2</v>
      </c>
      <c r="S2596">
        <f t="shared" si="41"/>
        <v>24.537600000000001</v>
      </c>
    </row>
    <row r="2597" spans="15:19" x14ac:dyDescent="0.2">
      <c r="O2597">
        <v>88</v>
      </c>
      <c r="P2597">
        <v>21.949000000000002</v>
      </c>
      <c r="Q2597">
        <v>6.2208000000000001E-4</v>
      </c>
      <c r="R2597">
        <v>5.8999999999999997E-2</v>
      </c>
      <c r="S2597">
        <f t="shared" si="41"/>
        <v>24.883200000000002</v>
      </c>
    </row>
    <row r="2598" spans="15:19" x14ac:dyDescent="0.2">
      <c r="O2598">
        <v>90.75</v>
      </c>
      <c r="P2598">
        <v>21.663</v>
      </c>
      <c r="Q2598">
        <v>6.3066999999999995E-4</v>
      </c>
      <c r="R2598">
        <v>5.8999999999999997E-2</v>
      </c>
      <c r="S2598">
        <f t="shared" si="41"/>
        <v>25.226799999999997</v>
      </c>
    </row>
    <row r="2599" spans="15:19" x14ac:dyDescent="0.2">
      <c r="O2599">
        <v>93.5</v>
      </c>
      <c r="P2599">
        <v>21.385000000000002</v>
      </c>
      <c r="Q2599">
        <v>6.3922999999999996E-4</v>
      </c>
      <c r="R2599">
        <v>5.8999999999999997E-2</v>
      </c>
      <c r="S2599">
        <f t="shared" si="41"/>
        <v>25.569199999999999</v>
      </c>
    </row>
    <row r="2600" spans="15:19" x14ac:dyDescent="0.2">
      <c r="O2600">
        <v>96.25</v>
      </c>
      <c r="P2600">
        <v>21.113</v>
      </c>
      <c r="Q2600">
        <v>6.4776000000000005E-4</v>
      </c>
      <c r="R2600">
        <v>5.8999999999999997E-2</v>
      </c>
      <c r="S2600">
        <f t="shared" si="41"/>
        <v>25.910399999999999</v>
      </c>
    </row>
    <row r="2601" spans="15:19" x14ac:dyDescent="0.2">
      <c r="O2601">
        <v>99</v>
      </c>
      <c r="P2601">
        <v>20.847000000000001</v>
      </c>
      <c r="Q2601">
        <v>6.5627000000000003E-4</v>
      </c>
      <c r="R2601">
        <v>5.8999999999999997E-2</v>
      </c>
      <c r="S2601">
        <f t="shared" si="41"/>
        <v>26.250800000000002</v>
      </c>
    </row>
    <row r="2602" spans="15:19" x14ac:dyDescent="0.2">
      <c r="O2602">
        <v>101.75</v>
      </c>
      <c r="P2602">
        <v>20.588000000000001</v>
      </c>
      <c r="Q2602">
        <v>6.6476999999999997E-4</v>
      </c>
      <c r="R2602">
        <v>5.8999999999999997E-2</v>
      </c>
      <c r="S2602">
        <f t="shared" si="41"/>
        <v>26.590799999999998</v>
      </c>
    </row>
    <row r="2603" spans="15:19" x14ac:dyDescent="0.2">
      <c r="O2603">
        <v>104.5</v>
      </c>
      <c r="P2603">
        <v>20.334</v>
      </c>
      <c r="Q2603">
        <v>6.7323999999999997E-4</v>
      </c>
      <c r="R2603">
        <v>5.8999999999999997E-2</v>
      </c>
      <c r="S2603">
        <f t="shared" si="41"/>
        <v>26.929599999999997</v>
      </c>
    </row>
    <row r="2604" spans="15:19" x14ac:dyDescent="0.2">
      <c r="O2604">
        <v>107.25</v>
      </c>
      <c r="P2604">
        <v>20.087</v>
      </c>
      <c r="Q2604">
        <v>6.8170000000000004E-4</v>
      </c>
      <c r="R2604">
        <v>5.8999999999999997E-2</v>
      </c>
      <c r="S2604">
        <f t="shared" si="41"/>
        <v>27.268000000000001</v>
      </c>
    </row>
    <row r="2605" spans="15:19" x14ac:dyDescent="0.2">
      <c r="O2605">
        <v>110</v>
      </c>
      <c r="P2605">
        <v>19.844999999999999</v>
      </c>
      <c r="Q2605">
        <v>6.9015000000000005E-4</v>
      </c>
      <c r="R2605">
        <v>5.8999999999999997E-2</v>
      </c>
      <c r="S2605">
        <f t="shared" si="41"/>
        <v>27.606000000000002</v>
      </c>
    </row>
    <row r="2606" spans="15:19" x14ac:dyDescent="0.2">
      <c r="O2606">
        <v>0</v>
      </c>
      <c r="P2606">
        <v>33.200000000000003</v>
      </c>
      <c r="Q2606">
        <v>1E-4</v>
      </c>
      <c r="R2606">
        <v>0.06</v>
      </c>
      <c r="S2606">
        <f t="shared" si="41"/>
        <v>4</v>
      </c>
    </row>
    <row r="2607" spans="15:19" x14ac:dyDescent="0.2">
      <c r="O2607">
        <v>2.75</v>
      </c>
      <c r="P2607">
        <v>33.351999999999997</v>
      </c>
      <c r="Q2607">
        <v>1.4618000000000001E-4</v>
      </c>
      <c r="R2607">
        <v>0.06</v>
      </c>
      <c r="S2607">
        <f t="shared" si="41"/>
        <v>5.8472</v>
      </c>
    </row>
    <row r="2608" spans="15:19" x14ac:dyDescent="0.2">
      <c r="O2608">
        <v>5.5</v>
      </c>
      <c r="P2608">
        <v>33.133000000000003</v>
      </c>
      <c r="Q2608">
        <v>1.8667E-4</v>
      </c>
      <c r="R2608">
        <v>0.06</v>
      </c>
      <c r="S2608">
        <f t="shared" si="41"/>
        <v>7.4668000000000001</v>
      </c>
    </row>
    <row r="2609" spans="15:19" x14ac:dyDescent="0.2">
      <c r="O2609">
        <v>8.25</v>
      </c>
      <c r="P2609">
        <v>32.698999999999998</v>
      </c>
      <c r="Q2609">
        <v>2.2238999999999999E-4</v>
      </c>
      <c r="R2609">
        <v>0.06</v>
      </c>
      <c r="S2609">
        <f t="shared" si="41"/>
        <v>8.8956</v>
      </c>
    </row>
    <row r="2610" spans="15:19" x14ac:dyDescent="0.2">
      <c r="O2610">
        <v>11</v>
      </c>
      <c r="P2610">
        <v>32.270000000000003</v>
      </c>
      <c r="Q2610">
        <v>2.5399E-4</v>
      </c>
      <c r="R2610">
        <v>0.06</v>
      </c>
      <c r="S2610">
        <f t="shared" si="41"/>
        <v>10.159599999999999</v>
      </c>
    </row>
    <row r="2611" spans="15:19" x14ac:dyDescent="0.2">
      <c r="O2611">
        <v>13.75</v>
      </c>
      <c r="P2611">
        <v>31.913</v>
      </c>
      <c r="Q2611">
        <v>2.8204E-4</v>
      </c>
      <c r="R2611">
        <v>0.06</v>
      </c>
      <c r="S2611">
        <f t="shared" si="41"/>
        <v>11.281599999999999</v>
      </c>
    </row>
    <row r="2612" spans="15:19" x14ac:dyDescent="0.2">
      <c r="O2612">
        <v>16.5</v>
      </c>
      <c r="P2612">
        <v>31.53</v>
      </c>
      <c r="Q2612">
        <v>3.0709999999999998E-4</v>
      </c>
      <c r="R2612">
        <v>0.06</v>
      </c>
      <c r="S2612">
        <f t="shared" si="41"/>
        <v>12.283999999999999</v>
      </c>
    </row>
    <row r="2613" spans="15:19" x14ac:dyDescent="0.2">
      <c r="O2613">
        <v>19.25</v>
      </c>
      <c r="P2613">
        <v>31.13</v>
      </c>
      <c r="Q2613">
        <v>3.2960999999999998E-4</v>
      </c>
      <c r="R2613">
        <v>0.06</v>
      </c>
      <c r="S2613">
        <f t="shared" si="41"/>
        <v>13.184399999999998</v>
      </c>
    </row>
    <row r="2614" spans="15:19" x14ac:dyDescent="0.2">
      <c r="O2614">
        <v>22</v>
      </c>
      <c r="P2614">
        <v>30.718</v>
      </c>
      <c r="Q2614">
        <v>3.4997000000000001E-4</v>
      </c>
      <c r="R2614">
        <v>0.06</v>
      </c>
      <c r="S2614">
        <f t="shared" si="41"/>
        <v>13.998800000000001</v>
      </c>
    </row>
    <row r="2615" spans="15:19" x14ac:dyDescent="0.2">
      <c r="O2615">
        <v>24.75</v>
      </c>
      <c r="P2615">
        <v>30.3</v>
      </c>
      <c r="Q2615">
        <v>3.6852E-4</v>
      </c>
      <c r="R2615">
        <v>0.06</v>
      </c>
      <c r="S2615">
        <f t="shared" si="41"/>
        <v>14.7408</v>
      </c>
    </row>
    <row r="2616" spans="15:19" x14ac:dyDescent="0.2">
      <c r="O2616">
        <v>27.5</v>
      </c>
      <c r="P2616">
        <v>29.879000000000001</v>
      </c>
      <c r="Q2616">
        <v>3.8551999999999998E-4</v>
      </c>
      <c r="R2616">
        <v>0.06</v>
      </c>
      <c r="S2616">
        <f t="shared" si="41"/>
        <v>15.420799999999998</v>
      </c>
    </row>
    <row r="2617" spans="15:19" x14ac:dyDescent="0.2">
      <c r="O2617">
        <v>30.25</v>
      </c>
      <c r="P2617">
        <v>29.454999999999998</v>
      </c>
      <c r="Q2617">
        <v>4.0119999999999999E-4</v>
      </c>
      <c r="R2617">
        <v>0.06</v>
      </c>
      <c r="S2617">
        <f t="shared" si="41"/>
        <v>16.047999999999998</v>
      </c>
    </row>
    <row r="2618" spans="15:19" x14ac:dyDescent="0.2">
      <c r="O2618">
        <v>33</v>
      </c>
      <c r="P2618">
        <v>29.032</v>
      </c>
      <c r="Q2618">
        <v>4.1576999999999999E-4</v>
      </c>
      <c r="R2618">
        <v>0.06</v>
      </c>
      <c r="S2618">
        <f t="shared" si="41"/>
        <v>16.630800000000001</v>
      </c>
    </row>
    <row r="2619" spans="15:19" x14ac:dyDescent="0.2">
      <c r="O2619">
        <v>35.75</v>
      </c>
      <c r="P2619">
        <v>28.611000000000001</v>
      </c>
      <c r="Q2619">
        <v>4.2941000000000002E-4</v>
      </c>
      <c r="R2619">
        <v>0.06</v>
      </c>
      <c r="S2619">
        <f t="shared" si="41"/>
        <v>17.176400000000001</v>
      </c>
    </row>
    <row r="2620" spans="15:19" x14ac:dyDescent="0.2">
      <c r="O2620">
        <v>38.5</v>
      </c>
      <c r="P2620">
        <v>28.192</v>
      </c>
      <c r="Q2620">
        <v>4.4223999999999999E-4</v>
      </c>
      <c r="R2620">
        <v>0.06</v>
      </c>
      <c r="S2620">
        <f t="shared" si="41"/>
        <v>17.689599999999999</v>
      </c>
    </row>
    <row r="2621" spans="15:19" x14ac:dyDescent="0.2">
      <c r="O2621">
        <v>41.25</v>
      </c>
      <c r="P2621">
        <v>27.777999999999999</v>
      </c>
      <c r="Q2621">
        <v>4.5439999999999999E-4</v>
      </c>
      <c r="R2621">
        <v>0.06</v>
      </c>
      <c r="S2621">
        <f t="shared" si="41"/>
        <v>18.175999999999998</v>
      </c>
    </row>
    <row r="2622" spans="15:19" x14ac:dyDescent="0.2">
      <c r="O2622">
        <v>44</v>
      </c>
      <c r="P2622">
        <v>27.369</v>
      </c>
      <c r="Q2622">
        <v>4.6598000000000001E-4</v>
      </c>
      <c r="R2622">
        <v>0.06</v>
      </c>
      <c r="S2622">
        <f t="shared" si="41"/>
        <v>18.639200000000002</v>
      </c>
    </row>
    <row r="2623" spans="15:19" x14ac:dyDescent="0.2">
      <c r="O2623">
        <v>46.75</v>
      </c>
      <c r="P2623">
        <v>26.965</v>
      </c>
      <c r="Q2623">
        <v>4.7708000000000001E-4</v>
      </c>
      <c r="R2623">
        <v>0.06</v>
      </c>
      <c r="S2623">
        <f t="shared" si="41"/>
        <v>19.083200000000001</v>
      </c>
    </row>
    <row r="2624" spans="15:19" x14ac:dyDescent="0.2">
      <c r="O2624">
        <v>49.5</v>
      </c>
      <c r="P2624">
        <v>26.567</v>
      </c>
      <c r="Q2624">
        <v>4.8776000000000001E-4</v>
      </c>
      <c r="R2624">
        <v>0.06</v>
      </c>
      <c r="S2624">
        <f t="shared" si="41"/>
        <v>19.510400000000001</v>
      </c>
    </row>
    <row r="2625" spans="15:19" x14ac:dyDescent="0.2">
      <c r="O2625">
        <v>52.25</v>
      </c>
      <c r="P2625">
        <v>26.177</v>
      </c>
      <c r="Q2625">
        <v>4.9808999999999997E-4</v>
      </c>
      <c r="R2625">
        <v>0.06</v>
      </c>
      <c r="S2625">
        <f t="shared" si="41"/>
        <v>19.9236</v>
      </c>
    </row>
    <row r="2626" spans="15:19" x14ac:dyDescent="0.2">
      <c r="O2626">
        <v>55</v>
      </c>
      <c r="P2626">
        <v>25.792999999999999</v>
      </c>
      <c r="Q2626">
        <v>5.0812999999999997E-4</v>
      </c>
      <c r="R2626">
        <v>0.06</v>
      </c>
      <c r="S2626">
        <f t="shared" si="41"/>
        <v>20.325199999999999</v>
      </c>
    </row>
    <row r="2627" spans="15:19" x14ac:dyDescent="0.2">
      <c r="O2627">
        <v>57.75</v>
      </c>
      <c r="P2627">
        <v>25.416</v>
      </c>
      <c r="Q2627">
        <v>5.1791000000000001E-4</v>
      </c>
      <c r="R2627">
        <v>0.06</v>
      </c>
      <c r="S2627">
        <f t="shared" si="41"/>
        <v>20.7164</v>
      </c>
    </row>
    <row r="2628" spans="15:19" x14ac:dyDescent="0.2">
      <c r="O2628">
        <v>60.5</v>
      </c>
      <c r="P2628">
        <v>25.047000000000001</v>
      </c>
      <c r="Q2628">
        <v>5.2747999999999998E-4</v>
      </c>
      <c r="R2628">
        <v>0.06</v>
      </c>
      <c r="S2628">
        <f t="shared" si="41"/>
        <v>21.0992</v>
      </c>
    </row>
    <row r="2629" spans="15:19" x14ac:dyDescent="0.2">
      <c r="O2629">
        <v>63.25</v>
      </c>
      <c r="P2629">
        <v>24.686</v>
      </c>
      <c r="Q2629">
        <v>5.3686999999999995E-4</v>
      </c>
      <c r="R2629">
        <v>0.06</v>
      </c>
      <c r="S2629">
        <f t="shared" si="41"/>
        <v>21.474799999999998</v>
      </c>
    </row>
    <row r="2630" spans="15:19" x14ac:dyDescent="0.2">
      <c r="O2630">
        <v>66</v>
      </c>
      <c r="P2630">
        <v>24.332999999999998</v>
      </c>
      <c r="Q2630">
        <v>5.4609999999999999E-4</v>
      </c>
      <c r="R2630">
        <v>0.06</v>
      </c>
      <c r="S2630">
        <f t="shared" si="41"/>
        <v>21.843999999999998</v>
      </c>
    </row>
    <row r="2631" spans="15:19" x14ac:dyDescent="0.2">
      <c r="O2631">
        <v>68.75</v>
      </c>
      <c r="P2631">
        <v>23.986999999999998</v>
      </c>
      <c r="Q2631">
        <v>5.5520999999999999E-4</v>
      </c>
      <c r="R2631">
        <v>0.06</v>
      </c>
      <c r="S2631">
        <f t="shared" si="41"/>
        <v>22.208400000000001</v>
      </c>
    </row>
    <row r="2632" spans="15:19" x14ac:dyDescent="0.2">
      <c r="O2632">
        <v>71.5</v>
      </c>
      <c r="P2632">
        <v>23.649000000000001</v>
      </c>
      <c r="Q2632">
        <v>5.6420000000000005E-4</v>
      </c>
      <c r="R2632">
        <v>0.06</v>
      </c>
      <c r="S2632">
        <f t="shared" si="41"/>
        <v>22.568000000000001</v>
      </c>
    </row>
    <row r="2633" spans="15:19" x14ac:dyDescent="0.2">
      <c r="O2633">
        <v>74.25</v>
      </c>
      <c r="P2633">
        <v>23.318999999999999</v>
      </c>
      <c r="Q2633">
        <v>5.7311000000000005E-4</v>
      </c>
      <c r="R2633">
        <v>0.06</v>
      </c>
      <c r="S2633">
        <f t="shared" si="41"/>
        <v>22.924400000000002</v>
      </c>
    </row>
    <row r="2634" spans="15:19" x14ac:dyDescent="0.2">
      <c r="O2634">
        <v>77</v>
      </c>
      <c r="P2634">
        <v>22.997</v>
      </c>
      <c r="Q2634">
        <v>5.8193000000000003E-4</v>
      </c>
      <c r="R2634">
        <v>0.06</v>
      </c>
      <c r="S2634">
        <f t="shared" si="41"/>
        <v>23.277200000000001</v>
      </c>
    </row>
    <row r="2635" spans="15:19" x14ac:dyDescent="0.2">
      <c r="O2635">
        <v>79.75</v>
      </c>
      <c r="P2635">
        <v>22.681999999999999</v>
      </c>
      <c r="Q2635">
        <v>5.9068E-4</v>
      </c>
      <c r="R2635">
        <v>0.06</v>
      </c>
      <c r="S2635">
        <f t="shared" si="41"/>
        <v>23.627200000000002</v>
      </c>
    </row>
    <row r="2636" spans="15:19" x14ac:dyDescent="0.2">
      <c r="O2636">
        <v>82.5</v>
      </c>
      <c r="P2636">
        <v>22.375</v>
      </c>
      <c r="Q2636">
        <v>5.9938000000000005E-4</v>
      </c>
      <c r="R2636">
        <v>0.06</v>
      </c>
      <c r="S2636">
        <f t="shared" si="41"/>
        <v>23.975200000000001</v>
      </c>
    </row>
    <row r="2637" spans="15:19" x14ac:dyDescent="0.2">
      <c r="O2637">
        <v>85.25</v>
      </c>
      <c r="P2637">
        <v>22.074000000000002</v>
      </c>
      <c r="Q2637">
        <v>6.0802999999999996E-4</v>
      </c>
      <c r="R2637">
        <v>0.06</v>
      </c>
      <c r="S2637">
        <f t="shared" si="41"/>
        <v>24.321199999999997</v>
      </c>
    </row>
    <row r="2638" spans="15:19" x14ac:dyDescent="0.2">
      <c r="O2638">
        <v>88</v>
      </c>
      <c r="P2638">
        <v>21.780999999999999</v>
      </c>
      <c r="Q2638">
        <v>6.1664E-4</v>
      </c>
      <c r="R2638">
        <v>0.06</v>
      </c>
      <c r="S2638">
        <f t="shared" si="41"/>
        <v>24.665599999999998</v>
      </c>
    </row>
    <row r="2639" spans="15:19" x14ac:dyDescent="0.2">
      <c r="O2639">
        <v>90.75</v>
      </c>
      <c r="P2639">
        <v>21.495000000000001</v>
      </c>
      <c r="Q2639">
        <v>6.2520999999999996E-4</v>
      </c>
      <c r="R2639">
        <v>0.06</v>
      </c>
      <c r="S2639">
        <f t="shared" si="41"/>
        <v>25.008400000000002</v>
      </c>
    </row>
    <row r="2640" spans="15:19" x14ac:dyDescent="0.2">
      <c r="O2640">
        <v>93.5</v>
      </c>
      <c r="P2640">
        <v>21.216000000000001</v>
      </c>
      <c r="Q2640">
        <v>6.3376000000000003E-4</v>
      </c>
      <c r="R2640">
        <v>0.06</v>
      </c>
      <c r="S2640">
        <f t="shared" si="41"/>
        <v>25.3504</v>
      </c>
    </row>
    <row r="2641" spans="15:19" x14ac:dyDescent="0.2">
      <c r="O2641">
        <v>96.25</v>
      </c>
      <c r="P2641">
        <v>20.943999999999999</v>
      </c>
      <c r="Q2641">
        <v>6.4227999999999996E-4</v>
      </c>
      <c r="R2641">
        <v>0.06</v>
      </c>
      <c r="S2641">
        <f t="shared" si="41"/>
        <v>25.691199999999998</v>
      </c>
    </row>
    <row r="2642" spans="15:19" x14ac:dyDescent="0.2">
      <c r="O2642">
        <v>99</v>
      </c>
      <c r="P2642">
        <v>20.678000000000001</v>
      </c>
      <c r="Q2642">
        <v>6.5078E-4</v>
      </c>
      <c r="R2642">
        <v>0.06</v>
      </c>
      <c r="S2642">
        <f t="shared" ref="S2642:S2705" si="42">Q2642*40*1000</f>
        <v>26.031200000000002</v>
      </c>
    </row>
    <row r="2643" spans="15:19" x14ac:dyDescent="0.2">
      <c r="O2643">
        <v>101.75</v>
      </c>
      <c r="P2643">
        <v>20.417999999999999</v>
      </c>
      <c r="Q2643">
        <v>6.5925999999999995E-4</v>
      </c>
      <c r="R2643">
        <v>0.06</v>
      </c>
      <c r="S2643">
        <f t="shared" si="42"/>
        <v>26.3704</v>
      </c>
    </row>
    <row r="2644" spans="15:19" x14ac:dyDescent="0.2">
      <c r="O2644">
        <v>104.5</v>
      </c>
      <c r="P2644">
        <v>20.164000000000001</v>
      </c>
      <c r="Q2644">
        <v>6.6772000000000001E-4</v>
      </c>
      <c r="R2644">
        <v>0.06</v>
      </c>
      <c r="S2644">
        <f t="shared" si="42"/>
        <v>26.7088</v>
      </c>
    </row>
    <row r="2645" spans="15:19" x14ac:dyDescent="0.2">
      <c r="O2645">
        <v>107.25</v>
      </c>
      <c r="P2645">
        <v>19.916</v>
      </c>
      <c r="Q2645">
        <v>6.7617000000000003E-4</v>
      </c>
      <c r="R2645">
        <v>0.06</v>
      </c>
      <c r="S2645">
        <f t="shared" si="42"/>
        <v>27.046800000000001</v>
      </c>
    </row>
    <row r="2646" spans="15:19" x14ac:dyDescent="0.2">
      <c r="O2646">
        <v>110</v>
      </c>
      <c r="P2646">
        <v>19.675000000000001</v>
      </c>
      <c r="Q2646">
        <v>6.8460999999999999E-4</v>
      </c>
      <c r="R2646">
        <v>0.06</v>
      </c>
      <c r="S2646">
        <f t="shared" si="42"/>
        <v>27.384399999999999</v>
      </c>
    </row>
    <row r="2647" spans="15:19" x14ac:dyDescent="0.2">
      <c r="O2647">
        <v>0</v>
      </c>
      <c r="P2647">
        <v>33.200000000000003</v>
      </c>
      <c r="Q2647">
        <v>1E-4</v>
      </c>
      <c r="R2647">
        <v>6.0999999999999999E-2</v>
      </c>
      <c r="S2647">
        <f t="shared" si="42"/>
        <v>4</v>
      </c>
    </row>
    <row r="2648" spans="15:19" x14ac:dyDescent="0.2">
      <c r="O2648">
        <v>2.75</v>
      </c>
      <c r="P2648">
        <v>33.338000000000001</v>
      </c>
      <c r="Q2648">
        <v>1.4592000000000001E-4</v>
      </c>
      <c r="R2648">
        <v>6.0999999999999999E-2</v>
      </c>
      <c r="S2648">
        <f t="shared" si="42"/>
        <v>5.8368000000000002</v>
      </c>
    </row>
    <row r="2649" spans="15:19" x14ac:dyDescent="0.2">
      <c r="O2649">
        <v>5.5</v>
      </c>
      <c r="P2649">
        <v>33.109000000000002</v>
      </c>
      <c r="Q2649">
        <v>1.8610999999999999E-4</v>
      </c>
      <c r="R2649">
        <v>6.0999999999999999E-2</v>
      </c>
      <c r="S2649">
        <f t="shared" si="42"/>
        <v>7.444399999999999</v>
      </c>
    </row>
    <row r="2650" spans="15:19" x14ac:dyDescent="0.2">
      <c r="O2650">
        <v>8.25</v>
      </c>
      <c r="P2650">
        <v>32.667000000000002</v>
      </c>
      <c r="Q2650">
        <v>2.2149999999999999E-4</v>
      </c>
      <c r="R2650">
        <v>6.0999999999999999E-2</v>
      </c>
      <c r="S2650">
        <f t="shared" si="42"/>
        <v>8.86</v>
      </c>
    </row>
    <row r="2651" spans="15:19" x14ac:dyDescent="0.2">
      <c r="O2651">
        <v>11</v>
      </c>
      <c r="P2651">
        <v>32.228000000000002</v>
      </c>
      <c r="Q2651">
        <v>2.5276999999999998E-4</v>
      </c>
      <c r="R2651">
        <v>6.0999999999999999E-2</v>
      </c>
      <c r="S2651">
        <f t="shared" si="42"/>
        <v>10.110799999999999</v>
      </c>
    </row>
    <row r="2652" spans="15:19" x14ac:dyDescent="0.2">
      <c r="O2652">
        <v>13.75</v>
      </c>
      <c r="P2652">
        <v>31.863</v>
      </c>
      <c r="Q2652">
        <v>2.8047E-4</v>
      </c>
      <c r="R2652">
        <v>6.0999999999999999E-2</v>
      </c>
      <c r="S2652">
        <f t="shared" si="42"/>
        <v>11.218800000000002</v>
      </c>
    </row>
    <row r="2653" spans="15:19" x14ac:dyDescent="0.2">
      <c r="O2653">
        <v>16.5</v>
      </c>
      <c r="P2653">
        <v>31.472000000000001</v>
      </c>
      <c r="Q2653">
        <v>3.0519E-4</v>
      </c>
      <c r="R2653">
        <v>6.0999999999999999E-2</v>
      </c>
      <c r="S2653">
        <f t="shared" si="42"/>
        <v>12.207599999999999</v>
      </c>
    </row>
    <row r="2654" spans="15:19" x14ac:dyDescent="0.2">
      <c r="O2654">
        <v>19.25</v>
      </c>
      <c r="P2654">
        <v>31.062999999999999</v>
      </c>
      <c r="Q2654">
        <v>3.2738E-4</v>
      </c>
      <c r="R2654">
        <v>6.0999999999999999E-2</v>
      </c>
      <c r="S2654">
        <f t="shared" si="42"/>
        <v>13.0952</v>
      </c>
    </row>
    <row r="2655" spans="15:19" x14ac:dyDescent="0.2">
      <c r="O2655">
        <v>22</v>
      </c>
      <c r="P2655">
        <v>30.643000000000001</v>
      </c>
      <c r="Q2655">
        <v>3.4743000000000003E-4</v>
      </c>
      <c r="R2655">
        <v>6.0999999999999999E-2</v>
      </c>
      <c r="S2655">
        <f t="shared" si="42"/>
        <v>13.897200000000002</v>
      </c>
    </row>
    <row r="2656" spans="15:19" x14ac:dyDescent="0.2">
      <c r="O2656">
        <v>24.75</v>
      </c>
      <c r="P2656">
        <v>30.218</v>
      </c>
      <c r="Q2656">
        <v>3.6569E-4</v>
      </c>
      <c r="R2656">
        <v>6.0999999999999999E-2</v>
      </c>
      <c r="S2656">
        <f t="shared" si="42"/>
        <v>14.627600000000001</v>
      </c>
    </row>
    <row r="2657" spans="15:19" x14ac:dyDescent="0.2">
      <c r="O2657">
        <v>27.5</v>
      </c>
      <c r="P2657">
        <v>29.789000000000001</v>
      </c>
      <c r="Q2657">
        <v>3.8243000000000001E-4</v>
      </c>
      <c r="R2657">
        <v>6.0999999999999999E-2</v>
      </c>
      <c r="S2657">
        <f t="shared" si="42"/>
        <v>15.2972</v>
      </c>
    </row>
    <row r="2658" spans="15:19" x14ac:dyDescent="0.2">
      <c r="O2658">
        <v>30.25</v>
      </c>
      <c r="P2658">
        <v>29.359000000000002</v>
      </c>
      <c r="Q2658">
        <v>3.9786999999999998E-4</v>
      </c>
      <c r="R2658">
        <v>6.0999999999999999E-2</v>
      </c>
      <c r="S2658">
        <f t="shared" si="42"/>
        <v>15.9148</v>
      </c>
    </row>
    <row r="2659" spans="15:19" x14ac:dyDescent="0.2">
      <c r="O2659">
        <v>33</v>
      </c>
      <c r="P2659">
        <v>28.928999999999998</v>
      </c>
      <c r="Q2659">
        <v>4.1221999999999998E-4</v>
      </c>
      <c r="R2659">
        <v>6.0999999999999999E-2</v>
      </c>
      <c r="S2659">
        <f t="shared" si="42"/>
        <v>16.488799999999998</v>
      </c>
    </row>
    <row r="2660" spans="15:19" x14ac:dyDescent="0.2">
      <c r="O2660">
        <v>35.75</v>
      </c>
      <c r="P2660">
        <v>28.501999999999999</v>
      </c>
      <c r="Q2660">
        <v>4.2565000000000002E-4</v>
      </c>
      <c r="R2660">
        <v>6.0999999999999999E-2</v>
      </c>
      <c r="S2660">
        <f t="shared" si="42"/>
        <v>17.026</v>
      </c>
    </row>
    <row r="2661" spans="15:19" x14ac:dyDescent="0.2">
      <c r="O2661">
        <v>38.5</v>
      </c>
      <c r="P2661">
        <v>28.077999999999999</v>
      </c>
      <c r="Q2661">
        <v>4.3829999999999997E-4</v>
      </c>
      <c r="R2661">
        <v>6.0999999999999999E-2</v>
      </c>
      <c r="S2661">
        <f t="shared" si="42"/>
        <v>17.532</v>
      </c>
    </row>
    <row r="2662" spans="15:19" x14ac:dyDescent="0.2">
      <c r="O2662">
        <v>41.25</v>
      </c>
      <c r="P2662">
        <v>27.658000000000001</v>
      </c>
      <c r="Q2662">
        <v>4.5029E-4</v>
      </c>
      <c r="R2662">
        <v>6.0999999999999999E-2</v>
      </c>
      <c r="S2662">
        <f t="shared" si="42"/>
        <v>18.011599999999998</v>
      </c>
    </row>
    <row r="2663" spans="15:19" x14ac:dyDescent="0.2">
      <c r="O2663">
        <v>44</v>
      </c>
      <c r="P2663">
        <v>27.242999999999999</v>
      </c>
      <c r="Q2663">
        <v>4.6171999999999999E-4</v>
      </c>
      <c r="R2663">
        <v>6.0999999999999999E-2</v>
      </c>
      <c r="S2663">
        <f t="shared" si="42"/>
        <v>18.468800000000002</v>
      </c>
    </row>
    <row r="2664" spans="15:19" x14ac:dyDescent="0.2">
      <c r="O2664">
        <v>46.75</v>
      </c>
      <c r="P2664">
        <v>26.835000000000001</v>
      </c>
      <c r="Q2664">
        <v>4.7268000000000001E-4</v>
      </c>
      <c r="R2664">
        <v>6.0999999999999999E-2</v>
      </c>
      <c r="S2664">
        <f t="shared" si="42"/>
        <v>18.9072</v>
      </c>
    </row>
    <row r="2665" spans="15:19" x14ac:dyDescent="0.2">
      <c r="O2665">
        <v>49.5</v>
      </c>
      <c r="P2665">
        <v>26.433</v>
      </c>
      <c r="Q2665">
        <v>4.8324000000000002E-4</v>
      </c>
      <c r="R2665">
        <v>6.0999999999999999E-2</v>
      </c>
      <c r="S2665">
        <f t="shared" si="42"/>
        <v>19.329600000000003</v>
      </c>
    </row>
    <row r="2666" spans="15:19" x14ac:dyDescent="0.2">
      <c r="O2666">
        <v>52.25</v>
      </c>
      <c r="P2666">
        <v>26.038</v>
      </c>
      <c r="Q2666">
        <v>4.9346999999999998E-4</v>
      </c>
      <c r="R2666">
        <v>6.0999999999999999E-2</v>
      </c>
      <c r="S2666">
        <f t="shared" si="42"/>
        <v>19.738800000000001</v>
      </c>
    </row>
    <row r="2667" spans="15:19" x14ac:dyDescent="0.2">
      <c r="O2667">
        <v>55</v>
      </c>
      <c r="P2667">
        <v>25.651</v>
      </c>
      <c r="Q2667">
        <v>5.0341000000000003E-4</v>
      </c>
      <c r="R2667">
        <v>6.0999999999999999E-2</v>
      </c>
      <c r="S2667">
        <f t="shared" si="42"/>
        <v>20.136400000000002</v>
      </c>
    </row>
    <row r="2668" spans="15:19" x14ac:dyDescent="0.2">
      <c r="O2668">
        <v>57.75</v>
      </c>
      <c r="P2668">
        <v>25.271000000000001</v>
      </c>
      <c r="Q2668">
        <v>5.1311E-4</v>
      </c>
      <c r="R2668">
        <v>6.0999999999999999E-2</v>
      </c>
      <c r="S2668">
        <f t="shared" si="42"/>
        <v>20.5244</v>
      </c>
    </row>
    <row r="2669" spans="15:19" x14ac:dyDescent="0.2">
      <c r="O2669">
        <v>60.5</v>
      </c>
      <c r="P2669">
        <v>24.899000000000001</v>
      </c>
      <c r="Q2669">
        <v>5.2260000000000002E-4</v>
      </c>
      <c r="R2669">
        <v>6.0999999999999999E-2</v>
      </c>
      <c r="S2669">
        <f t="shared" si="42"/>
        <v>20.904</v>
      </c>
    </row>
    <row r="2670" spans="15:19" x14ac:dyDescent="0.2">
      <c r="O2670">
        <v>63.25</v>
      </c>
      <c r="P2670">
        <v>24.535</v>
      </c>
      <c r="Q2670">
        <v>5.3193000000000001E-4</v>
      </c>
      <c r="R2670">
        <v>6.0999999999999999E-2</v>
      </c>
      <c r="S2670">
        <f t="shared" si="42"/>
        <v>21.277200000000001</v>
      </c>
    </row>
    <row r="2671" spans="15:19" x14ac:dyDescent="0.2">
      <c r="O2671">
        <v>66</v>
      </c>
      <c r="P2671">
        <v>24.18</v>
      </c>
      <c r="Q2671">
        <v>5.4109999999999998E-4</v>
      </c>
      <c r="R2671">
        <v>6.0999999999999999E-2</v>
      </c>
      <c r="S2671">
        <f t="shared" si="42"/>
        <v>21.643999999999998</v>
      </c>
    </row>
    <row r="2672" spans="15:19" x14ac:dyDescent="0.2">
      <c r="O2672">
        <v>68.75</v>
      </c>
      <c r="P2672">
        <v>23.832000000000001</v>
      </c>
      <c r="Q2672">
        <v>5.5015999999999995E-4</v>
      </c>
      <c r="R2672">
        <v>6.0999999999999999E-2</v>
      </c>
      <c r="S2672">
        <f t="shared" si="42"/>
        <v>22.006399999999999</v>
      </c>
    </row>
    <row r="2673" spans="15:19" x14ac:dyDescent="0.2">
      <c r="O2673">
        <v>71.5</v>
      </c>
      <c r="P2673">
        <v>23.492000000000001</v>
      </c>
      <c r="Q2673">
        <v>5.5911000000000003E-4</v>
      </c>
      <c r="R2673">
        <v>6.0999999999999999E-2</v>
      </c>
      <c r="S2673">
        <f t="shared" si="42"/>
        <v>22.3644</v>
      </c>
    </row>
    <row r="2674" spans="15:19" x14ac:dyDescent="0.2">
      <c r="O2674">
        <v>74.25</v>
      </c>
      <c r="P2674">
        <v>23.16</v>
      </c>
      <c r="Q2674">
        <v>5.6797E-4</v>
      </c>
      <c r="R2674">
        <v>6.0999999999999999E-2</v>
      </c>
      <c r="S2674">
        <f t="shared" si="42"/>
        <v>22.718800000000002</v>
      </c>
    </row>
    <row r="2675" spans="15:19" x14ac:dyDescent="0.2">
      <c r="O2675">
        <v>77</v>
      </c>
      <c r="P2675">
        <v>22.835999999999999</v>
      </c>
      <c r="Q2675">
        <v>5.7675999999999995E-4</v>
      </c>
      <c r="R2675">
        <v>6.0999999999999999E-2</v>
      </c>
      <c r="S2675">
        <f t="shared" si="42"/>
        <v>23.070399999999999</v>
      </c>
    </row>
    <row r="2676" spans="15:19" x14ac:dyDescent="0.2">
      <c r="O2676">
        <v>79.75</v>
      </c>
      <c r="P2676">
        <v>22.52</v>
      </c>
      <c r="Q2676">
        <v>5.8547999999999998E-4</v>
      </c>
      <c r="R2676">
        <v>6.0999999999999999E-2</v>
      </c>
      <c r="S2676">
        <f t="shared" si="42"/>
        <v>23.4192</v>
      </c>
    </row>
    <row r="2677" spans="15:19" x14ac:dyDescent="0.2">
      <c r="O2677">
        <v>82.5</v>
      </c>
      <c r="P2677">
        <v>22.210999999999999</v>
      </c>
      <c r="Q2677">
        <v>5.9416000000000004E-4</v>
      </c>
      <c r="R2677">
        <v>6.0999999999999999E-2</v>
      </c>
      <c r="S2677">
        <f t="shared" si="42"/>
        <v>23.766400000000001</v>
      </c>
    </row>
    <row r="2678" spans="15:19" x14ac:dyDescent="0.2">
      <c r="O2678">
        <v>85.25</v>
      </c>
      <c r="P2678">
        <v>21.91</v>
      </c>
      <c r="Q2678">
        <v>6.0278000000000003E-4</v>
      </c>
      <c r="R2678">
        <v>6.0999999999999999E-2</v>
      </c>
      <c r="S2678">
        <f t="shared" si="42"/>
        <v>24.1112</v>
      </c>
    </row>
    <row r="2679" spans="15:19" x14ac:dyDescent="0.2">
      <c r="O2679">
        <v>88</v>
      </c>
      <c r="P2679">
        <v>21.616</v>
      </c>
      <c r="Q2679">
        <v>6.1136999999999997E-4</v>
      </c>
      <c r="R2679">
        <v>6.0999999999999999E-2</v>
      </c>
      <c r="S2679">
        <f t="shared" si="42"/>
        <v>24.454799999999999</v>
      </c>
    </row>
    <row r="2680" spans="15:19" x14ac:dyDescent="0.2">
      <c r="O2680">
        <v>90.75</v>
      </c>
      <c r="P2680">
        <v>21.33</v>
      </c>
      <c r="Q2680">
        <v>6.1992999999999998E-4</v>
      </c>
      <c r="R2680">
        <v>6.0999999999999999E-2</v>
      </c>
      <c r="S2680">
        <f t="shared" si="42"/>
        <v>24.7972</v>
      </c>
    </row>
    <row r="2681" spans="15:19" x14ac:dyDescent="0.2">
      <c r="O2681">
        <v>93.5</v>
      </c>
      <c r="P2681">
        <v>21.05</v>
      </c>
      <c r="Q2681">
        <v>6.2845999999999996E-4</v>
      </c>
      <c r="R2681">
        <v>6.0999999999999999E-2</v>
      </c>
      <c r="S2681">
        <f t="shared" si="42"/>
        <v>25.138399999999997</v>
      </c>
    </row>
    <row r="2682" spans="15:19" x14ac:dyDescent="0.2">
      <c r="O2682">
        <v>96.25</v>
      </c>
      <c r="P2682">
        <v>20.777000000000001</v>
      </c>
      <c r="Q2682">
        <v>6.3696E-4</v>
      </c>
      <c r="R2682">
        <v>6.0999999999999999E-2</v>
      </c>
      <c r="S2682">
        <f t="shared" si="42"/>
        <v>25.478399999999997</v>
      </c>
    </row>
    <row r="2683" spans="15:19" x14ac:dyDescent="0.2">
      <c r="O2683">
        <v>99</v>
      </c>
      <c r="P2683">
        <v>20.51</v>
      </c>
      <c r="Q2683">
        <v>6.4545E-4</v>
      </c>
      <c r="R2683">
        <v>6.0999999999999999E-2</v>
      </c>
      <c r="S2683">
        <f t="shared" si="42"/>
        <v>25.818000000000001</v>
      </c>
    </row>
    <row r="2684" spans="15:19" x14ac:dyDescent="0.2">
      <c r="O2684">
        <v>101.75</v>
      </c>
      <c r="P2684">
        <v>20.25</v>
      </c>
      <c r="Q2684">
        <v>6.5392E-4</v>
      </c>
      <c r="R2684">
        <v>6.0999999999999999E-2</v>
      </c>
      <c r="S2684">
        <f t="shared" si="42"/>
        <v>26.1568</v>
      </c>
    </row>
    <row r="2685" spans="15:19" x14ac:dyDescent="0.2">
      <c r="O2685">
        <v>104.5</v>
      </c>
      <c r="P2685">
        <v>19.997</v>
      </c>
      <c r="Q2685">
        <v>6.6237000000000002E-4</v>
      </c>
      <c r="R2685">
        <v>6.0999999999999999E-2</v>
      </c>
      <c r="S2685">
        <f t="shared" si="42"/>
        <v>26.494799999999998</v>
      </c>
    </row>
    <row r="2686" spans="15:19" x14ac:dyDescent="0.2">
      <c r="O2686">
        <v>107.25</v>
      </c>
      <c r="P2686">
        <v>19.748999999999999</v>
      </c>
      <c r="Q2686">
        <v>6.7082000000000003E-4</v>
      </c>
      <c r="R2686">
        <v>6.0999999999999999E-2</v>
      </c>
      <c r="S2686">
        <f t="shared" si="42"/>
        <v>26.832799999999999</v>
      </c>
    </row>
    <row r="2687" spans="15:19" x14ac:dyDescent="0.2">
      <c r="O2687">
        <v>110</v>
      </c>
      <c r="P2687">
        <v>19.507000000000001</v>
      </c>
      <c r="Q2687">
        <v>6.7924999999999995E-4</v>
      </c>
      <c r="R2687">
        <v>6.0999999999999999E-2</v>
      </c>
      <c r="S2687">
        <f t="shared" si="42"/>
        <v>27.169999999999998</v>
      </c>
    </row>
    <row r="2688" spans="15:19" x14ac:dyDescent="0.2">
      <c r="O2688">
        <v>0</v>
      </c>
      <c r="P2688">
        <v>33.200000000000003</v>
      </c>
      <c r="Q2688">
        <v>1E-4</v>
      </c>
      <c r="R2688">
        <v>6.2E-2</v>
      </c>
      <c r="S2688">
        <f t="shared" si="42"/>
        <v>4</v>
      </c>
    </row>
    <row r="2689" spans="15:19" x14ac:dyDescent="0.2">
      <c r="O2689">
        <v>2.75</v>
      </c>
      <c r="P2689">
        <v>33.325000000000003</v>
      </c>
      <c r="Q2689">
        <v>1.4566000000000001E-4</v>
      </c>
      <c r="R2689">
        <v>6.2E-2</v>
      </c>
      <c r="S2689">
        <f t="shared" si="42"/>
        <v>5.8264000000000005</v>
      </c>
    </row>
    <row r="2690" spans="15:19" x14ac:dyDescent="0.2">
      <c r="O2690">
        <v>5.5</v>
      </c>
      <c r="P2690">
        <v>33.085999999999999</v>
      </c>
      <c r="Q2690">
        <v>1.8555000000000001E-4</v>
      </c>
      <c r="R2690">
        <v>6.2E-2</v>
      </c>
      <c r="S2690">
        <f t="shared" si="42"/>
        <v>7.4220000000000006</v>
      </c>
    </row>
    <row r="2691" spans="15:19" x14ac:dyDescent="0.2">
      <c r="O2691">
        <v>8.25</v>
      </c>
      <c r="P2691">
        <v>32.634</v>
      </c>
      <c r="Q2691">
        <v>2.2062000000000001E-4</v>
      </c>
      <c r="R2691">
        <v>6.2E-2</v>
      </c>
      <c r="S2691">
        <f t="shared" si="42"/>
        <v>8.8248000000000015</v>
      </c>
    </row>
    <row r="2692" spans="15:19" x14ac:dyDescent="0.2">
      <c r="O2692">
        <v>11</v>
      </c>
      <c r="P2692">
        <v>32.185000000000002</v>
      </c>
      <c r="Q2692">
        <v>2.5155000000000002E-4</v>
      </c>
      <c r="R2692">
        <v>6.2E-2</v>
      </c>
      <c r="S2692">
        <f t="shared" si="42"/>
        <v>10.062000000000001</v>
      </c>
    </row>
    <row r="2693" spans="15:19" x14ac:dyDescent="0.2">
      <c r="O2693">
        <v>13.75</v>
      </c>
      <c r="P2693">
        <v>31.812000000000001</v>
      </c>
      <c r="Q2693">
        <v>2.7891999999999999E-4</v>
      </c>
      <c r="R2693">
        <v>6.2E-2</v>
      </c>
      <c r="S2693">
        <f t="shared" si="42"/>
        <v>11.1568</v>
      </c>
    </row>
    <row r="2694" spans="15:19" x14ac:dyDescent="0.2">
      <c r="O2694">
        <v>16.5</v>
      </c>
      <c r="P2694">
        <v>31.413</v>
      </c>
      <c r="Q2694">
        <v>3.0330999999999999E-4</v>
      </c>
      <c r="R2694">
        <v>6.2E-2</v>
      </c>
      <c r="S2694">
        <f t="shared" si="42"/>
        <v>12.132400000000001</v>
      </c>
    </row>
    <row r="2695" spans="15:19" x14ac:dyDescent="0.2">
      <c r="O2695">
        <v>19.25</v>
      </c>
      <c r="P2695">
        <v>30.995999999999999</v>
      </c>
      <c r="Q2695">
        <v>3.2518E-4</v>
      </c>
      <c r="R2695">
        <v>6.2E-2</v>
      </c>
      <c r="S2695">
        <f t="shared" si="42"/>
        <v>13.007199999999999</v>
      </c>
    </row>
    <row r="2696" spans="15:19" x14ac:dyDescent="0.2">
      <c r="O2696">
        <v>22</v>
      </c>
      <c r="P2696">
        <v>30.568999999999999</v>
      </c>
      <c r="Q2696">
        <v>3.4493000000000002E-4</v>
      </c>
      <c r="R2696">
        <v>6.2E-2</v>
      </c>
      <c r="S2696">
        <f t="shared" si="42"/>
        <v>13.7972</v>
      </c>
    </row>
    <row r="2697" spans="15:19" x14ac:dyDescent="0.2">
      <c r="O2697">
        <v>24.75</v>
      </c>
      <c r="P2697">
        <v>30.135999999999999</v>
      </c>
      <c r="Q2697">
        <v>3.6291999999999997E-4</v>
      </c>
      <c r="R2697">
        <v>6.2E-2</v>
      </c>
      <c r="S2697">
        <f t="shared" si="42"/>
        <v>14.5168</v>
      </c>
    </row>
    <row r="2698" spans="15:19" x14ac:dyDescent="0.2">
      <c r="O2698">
        <v>27.5</v>
      </c>
      <c r="P2698">
        <v>29.7</v>
      </c>
      <c r="Q2698">
        <v>3.7939000000000001E-4</v>
      </c>
      <c r="R2698">
        <v>6.2E-2</v>
      </c>
      <c r="S2698">
        <f t="shared" si="42"/>
        <v>15.175600000000001</v>
      </c>
    </row>
    <row r="2699" spans="15:19" x14ac:dyDescent="0.2">
      <c r="O2699">
        <v>30.25</v>
      </c>
      <c r="P2699">
        <v>29.263000000000002</v>
      </c>
      <c r="Q2699">
        <v>3.9459E-4</v>
      </c>
      <c r="R2699">
        <v>6.2E-2</v>
      </c>
      <c r="S2699">
        <f t="shared" si="42"/>
        <v>15.783600000000002</v>
      </c>
    </row>
    <row r="2700" spans="15:19" x14ac:dyDescent="0.2">
      <c r="O2700">
        <v>33</v>
      </c>
      <c r="P2700">
        <v>28.827000000000002</v>
      </c>
      <c r="Q2700">
        <v>4.0872E-4</v>
      </c>
      <c r="R2700">
        <v>6.2E-2</v>
      </c>
      <c r="S2700">
        <f t="shared" si="42"/>
        <v>16.348800000000001</v>
      </c>
    </row>
    <row r="2701" spans="15:19" x14ac:dyDescent="0.2">
      <c r="O2701">
        <v>35.75</v>
      </c>
      <c r="P2701">
        <v>28.393000000000001</v>
      </c>
      <c r="Q2701">
        <v>4.2195999999999998E-4</v>
      </c>
      <c r="R2701">
        <v>6.2E-2</v>
      </c>
      <c r="S2701">
        <f t="shared" si="42"/>
        <v>16.878399999999999</v>
      </c>
    </row>
    <row r="2702" spans="15:19" x14ac:dyDescent="0.2">
      <c r="O2702">
        <v>38.5</v>
      </c>
      <c r="P2702">
        <v>27.963000000000001</v>
      </c>
      <c r="Q2702">
        <v>4.3443000000000003E-4</v>
      </c>
      <c r="R2702">
        <v>6.2E-2</v>
      </c>
      <c r="S2702">
        <f t="shared" si="42"/>
        <v>17.377200000000002</v>
      </c>
    </row>
    <row r="2703" spans="15:19" x14ac:dyDescent="0.2">
      <c r="O2703">
        <v>41.25</v>
      </c>
      <c r="P2703">
        <v>27.538</v>
      </c>
      <c r="Q2703">
        <v>4.4626000000000003E-4</v>
      </c>
      <c r="R2703">
        <v>6.2E-2</v>
      </c>
      <c r="S2703">
        <f t="shared" si="42"/>
        <v>17.850400000000004</v>
      </c>
    </row>
    <row r="2704" spans="15:19" x14ac:dyDescent="0.2">
      <c r="O2704">
        <v>44</v>
      </c>
      <c r="P2704">
        <v>27.119</v>
      </c>
      <c r="Q2704">
        <v>4.5754999999999998E-4</v>
      </c>
      <c r="R2704">
        <v>6.2E-2</v>
      </c>
      <c r="S2704">
        <f t="shared" si="42"/>
        <v>18.302</v>
      </c>
    </row>
    <row r="2705" spans="15:19" x14ac:dyDescent="0.2">
      <c r="O2705">
        <v>46.75</v>
      </c>
      <c r="P2705">
        <v>26.706</v>
      </c>
      <c r="Q2705">
        <v>4.6839000000000001E-4</v>
      </c>
      <c r="R2705">
        <v>6.2E-2</v>
      </c>
      <c r="S2705">
        <f t="shared" si="42"/>
        <v>18.735600000000002</v>
      </c>
    </row>
    <row r="2706" spans="15:19" x14ac:dyDescent="0.2">
      <c r="O2706">
        <v>49.5</v>
      </c>
      <c r="P2706">
        <v>26.3</v>
      </c>
      <c r="Q2706">
        <v>4.7883000000000002E-4</v>
      </c>
      <c r="R2706">
        <v>6.2E-2</v>
      </c>
      <c r="S2706">
        <f t="shared" ref="S2706:S2769" si="43">Q2706*40*1000</f>
        <v>19.153200000000002</v>
      </c>
    </row>
    <row r="2707" spans="15:19" x14ac:dyDescent="0.2">
      <c r="O2707">
        <v>52.25</v>
      </c>
      <c r="P2707">
        <v>25.901</v>
      </c>
      <c r="Q2707">
        <v>4.8895999999999998E-4</v>
      </c>
      <c r="R2707">
        <v>6.2E-2</v>
      </c>
      <c r="S2707">
        <f t="shared" si="43"/>
        <v>19.558399999999999</v>
      </c>
    </row>
    <row r="2708" spans="15:19" x14ac:dyDescent="0.2">
      <c r="O2708">
        <v>55</v>
      </c>
      <c r="P2708">
        <v>25.51</v>
      </c>
      <c r="Q2708">
        <v>4.9881000000000003E-4</v>
      </c>
      <c r="R2708">
        <v>6.2E-2</v>
      </c>
      <c r="S2708">
        <f t="shared" si="43"/>
        <v>19.952400000000001</v>
      </c>
    </row>
    <row r="2709" spans="15:19" x14ac:dyDescent="0.2">
      <c r="O2709">
        <v>57.75</v>
      </c>
      <c r="P2709">
        <v>25.126999999999999</v>
      </c>
      <c r="Q2709">
        <v>5.0843000000000004E-4</v>
      </c>
      <c r="R2709">
        <v>6.2E-2</v>
      </c>
      <c r="S2709">
        <f t="shared" si="43"/>
        <v>20.337199999999999</v>
      </c>
    </row>
    <row r="2710" spans="15:19" x14ac:dyDescent="0.2">
      <c r="O2710">
        <v>60.5</v>
      </c>
      <c r="P2710">
        <v>24.751999999999999</v>
      </c>
      <c r="Q2710">
        <v>5.1785999999999998E-4</v>
      </c>
      <c r="R2710">
        <v>6.2E-2</v>
      </c>
      <c r="S2710">
        <f t="shared" si="43"/>
        <v>20.714400000000001</v>
      </c>
    </row>
    <row r="2711" spans="15:19" x14ac:dyDescent="0.2">
      <c r="O2711">
        <v>63.25</v>
      </c>
      <c r="P2711">
        <v>24.385999999999999</v>
      </c>
      <c r="Q2711">
        <v>5.2711999999999995E-4</v>
      </c>
      <c r="R2711">
        <v>6.2E-2</v>
      </c>
      <c r="S2711">
        <f t="shared" si="43"/>
        <v>21.084799999999998</v>
      </c>
    </row>
    <row r="2712" spans="15:19" x14ac:dyDescent="0.2">
      <c r="O2712">
        <v>66</v>
      </c>
      <c r="P2712">
        <v>24.027999999999999</v>
      </c>
      <c r="Q2712">
        <v>5.3624E-4</v>
      </c>
      <c r="R2712">
        <v>6.2E-2</v>
      </c>
      <c r="S2712">
        <f t="shared" si="43"/>
        <v>21.4496</v>
      </c>
    </row>
    <row r="2713" spans="15:19" x14ac:dyDescent="0.2">
      <c r="O2713">
        <v>68.75</v>
      </c>
      <c r="P2713">
        <v>23.678000000000001</v>
      </c>
      <c r="Q2713">
        <v>5.4525000000000005E-4</v>
      </c>
      <c r="R2713">
        <v>6.2E-2</v>
      </c>
      <c r="S2713">
        <f t="shared" si="43"/>
        <v>21.810000000000002</v>
      </c>
    </row>
    <row r="2714" spans="15:19" x14ac:dyDescent="0.2">
      <c r="O2714">
        <v>71.5</v>
      </c>
      <c r="P2714">
        <v>23.335999999999999</v>
      </c>
      <c r="Q2714">
        <v>5.5416000000000005E-4</v>
      </c>
      <c r="R2714">
        <v>6.2E-2</v>
      </c>
      <c r="S2714">
        <f t="shared" si="43"/>
        <v>22.166400000000003</v>
      </c>
    </row>
    <row r="2715" spans="15:19" x14ac:dyDescent="0.2">
      <c r="O2715">
        <v>74.25</v>
      </c>
      <c r="P2715">
        <v>23.003</v>
      </c>
      <c r="Q2715">
        <v>5.6298999999999997E-4</v>
      </c>
      <c r="R2715">
        <v>6.2E-2</v>
      </c>
      <c r="S2715">
        <f t="shared" si="43"/>
        <v>22.519600000000001</v>
      </c>
    </row>
    <row r="2716" spans="15:19" x14ac:dyDescent="0.2">
      <c r="O2716">
        <v>77</v>
      </c>
      <c r="P2716">
        <v>22.677</v>
      </c>
      <c r="Q2716">
        <v>5.7174000000000005E-4</v>
      </c>
      <c r="R2716">
        <v>6.2E-2</v>
      </c>
      <c r="S2716">
        <f t="shared" si="43"/>
        <v>22.869600000000005</v>
      </c>
    </row>
    <row r="2717" spans="15:19" x14ac:dyDescent="0.2">
      <c r="O2717">
        <v>79.75</v>
      </c>
      <c r="P2717">
        <v>22.36</v>
      </c>
      <c r="Q2717">
        <v>5.8043999999999999E-4</v>
      </c>
      <c r="R2717">
        <v>6.2E-2</v>
      </c>
      <c r="S2717">
        <f t="shared" si="43"/>
        <v>23.217599999999997</v>
      </c>
    </row>
    <row r="2718" spans="15:19" x14ac:dyDescent="0.2">
      <c r="O2718">
        <v>82.5</v>
      </c>
      <c r="P2718">
        <v>22.05</v>
      </c>
      <c r="Q2718">
        <v>5.8909000000000001E-4</v>
      </c>
      <c r="R2718">
        <v>6.2E-2</v>
      </c>
      <c r="S2718">
        <f t="shared" si="43"/>
        <v>23.563600000000001</v>
      </c>
    </row>
    <row r="2719" spans="15:19" x14ac:dyDescent="0.2">
      <c r="O2719">
        <v>85.25</v>
      </c>
      <c r="P2719">
        <v>21.748000000000001</v>
      </c>
      <c r="Q2719">
        <v>5.9769000000000001E-4</v>
      </c>
      <c r="R2719">
        <v>6.2E-2</v>
      </c>
      <c r="S2719">
        <f t="shared" si="43"/>
        <v>23.907600000000002</v>
      </c>
    </row>
    <row r="2720" spans="15:19" x14ac:dyDescent="0.2">
      <c r="O2720">
        <v>88</v>
      </c>
      <c r="P2720">
        <v>21.454000000000001</v>
      </c>
      <c r="Q2720">
        <v>6.0625999999999996E-4</v>
      </c>
      <c r="R2720">
        <v>6.2E-2</v>
      </c>
      <c r="S2720">
        <f t="shared" si="43"/>
        <v>24.250399999999999</v>
      </c>
    </row>
    <row r="2721" spans="15:19" x14ac:dyDescent="0.2">
      <c r="O2721">
        <v>90.75</v>
      </c>
      <c r="P2721">
        <v>21.166</v>
      </c>
      <c r="Q2721">
        <v>6.1479999999999998E-4</v>
      </c>
      <c r="R2721">
        <v>6.2E-2</v>
      </c>
      <c r="S2721">
        <f t="shared" si="43"/>
        <v>24.591999999999999</v>
      </c>
    </row>
    <row r="2722" spans="15:19" x14ac:dyDescent="0.2">
      <c r="O2722">
        <v>93.5</v>
      </c>
      <c r="P2722">
        <v>20.885999999999999</v>
      </c>
      <c r="Q2722">
        <v>6.2332000000000002E-4</v>
      </c>
      <c r="R2722">
        <v>6.2E-2</v>
      </c>
      <c r="S2722">
        <f t="shared" si="43"/>
        <v>24.9328</v>
      </c>
    </row>
    <row r="2723" spans="15:19" x14ac:dyDescent="0.2">
      <c r="O2723">
        <v>96.25</v>
      </c>
      <c r="P2723">
        <v>20.613</v>
      </c>
      <c r="Q2723">
        <v>6.3181000000000001E-4</v>
      </c>
      <c r="R2723">
        <v>6.2E-2</v>
      </c>
      <c r="S2723">
        <f t="shared" si="43"/>
        <v>25.272400000000001</v>
      </c>
    </row>
    <row r="2724" spans="15:19" x14ac:dyDescent="0.2">
      <c r="O2724">
        <v>99</v>
      </c>
      <c r="P2724">
        <v>20.346</v>
      </c>
      <c r="Q2724">
        <v>6.4028999999999996E-4</v>
      </c>
      <c r="R2724">
        <v>6.2E-2</v>
      </c>
      <c r="S2724">
        <f t="shared" si="43"/>
        <v>25.611599999999999</v>
      </c>
    </row>
    <row r="2725" spans="15:19" x14ac:dyDescent="0.2">
      <c r="O2725">
        <v>101.75</v>
      </c>
      <c r="P2725">
        <v>20.085999999999999</v>
      </c>
      <c r="Q2725">
        <v>6.4875000000000002E-4</v>
      </c>
      <c r="R2725">
        <v>6.2E-2</v>
      </c>
      <c r="S2725">
        <f t="shared" si="43"/>
        <v>25.95</v>
      </c>
    </row>
    <row r="2726" spans="15:19" x14ac:dyDescent="0.2">
      <c r="O2726">
        <v>104.5</v>
      </c>
      <c r="P2726">
        <v>19.832000000000001</v>
      </c>
      <c r="Q2726">
        <v>6.5720000000000004E-4</v>
      </c>
      <c r="R2726">
        <v>6.2E-2</v>
      </c>
      <c r="S2726">
        <f t="shared" si="43"/>
        <v>26.288000000000004</v>
      </c>
    </row>
    <row r="2727" spans="15:19" x14ac:dyDescent="0.2">
      <c r="O2727">
        <v>107.25</v>
      </c>
      <c r="P2727">
        <v>19.584</v>
      </c>
      <c r="Q2727">
        <v>6.6562999999999995E-4</v>
      </c>
      <c r="R2727">
        <v>6.2E-2</v>
      </c>
      <c r="S2727">
        <f t="shared" si="43"/>
        <v>26.6252</v>
      </c>
    </row>
    <row r="2728" spans="15:19" x14ac:dyDescent="0.2">
      <c r="O2728">
        <v>110</v>
      </c>
      <c r="P2728">
        <v>19.341999999999999</v>
      </c>
      <c r="Q2728">
        <v>6.7405999999999998E-4</v>
      </c>
      <c r="R2728">
        <v>6.2E-2</v>
      </c>
      <c r="S2728">
        <f t="shared" si="43"/>
        <v>26.962399999999999</v>
      </c>
    </row>
    <row r="2729" spans="15:19" x14ac:dyDescent="0.2">
      <c r="O2729">
        <v>0</v>
      </c>
      <c r="P2729">
        <v>33.200000000000003</v>
      </c>
      <c r="Q2729">
        <v>1E-4</v>
      </c>
      <c r="R2729">
        <v>6.3E-2</v>
      </c>
      <c r="S2729">
        <f t="shared" si="43"/>
        <v>4</v>
      </c>
    </row>
    <row r="2730" spans="15:19" x14ac:dyDescent="0.2">
      <c r="O2730">
        <v>2.75</v>
      </c>
      <c r="P2730">
        <v>33.311</v>
      </c>
      <c r="Q2730">
        <v>1.4541000000000001E-4</v>
      </c>
      <c r="R2730">
        <v>6.3E-2</v>
      </c>
      <c r="S2730">
        <f t="shared" si="43"/>
        <v>5.8163999999999998</v>
      </c>
    </row>
    <row r="2731" spans="15:19" x14ac:dyDescent="0.2">
      <c r="O2731">
        <v>5.5</v>
      </c>
      <c r="P2731">
        <v>33.061999999999998</v>
      </c>
      <c r="Q2731">
        <v>1.85E-4</v>
      </c>
      <c r="R2731">
        <v>6.3E-2</v>
      </c>
      <c r="S2731">
        <f t="shared" si="43"/>
        <v>7.4</v>
      </c>
    </row>
    <row r="2732" spans="15:19" x14ac:dyDescent="0.2">
      <c r="O2732">
        <v>8.25</v>
      </c>
      <c r="P2732">
        <v>32.600999999999999</v>
      </c>
      <c r="Q2732">
        <v>2.1974000000000001E-4</v>
      </c>
      <c r="R2732">
        <v>6.3E-2</v>
      </c>
      <c r="S2732">
        <f t="shared" si="43"/>
        <v>8.7896000000000001</v>
      </c>
    </row>
    <row r="2733" spans="15:19" x14ac:dyDescent="0.2">
      <c r="O2733">
        <v>11</v>
      </c>
      <c r="P2733">
        <v>32.143000000000001</v>
      </c>
      <c r="Q2733">
        <v>2.5033999999999999E-4</v>
      </c>
      <c r="R2733">
        <v>6.3E-2</v>
      </c>
      <c r="S2733">
        <f t="shared" si="43"/>
        <v>10.013599999999999</v>
      </c>
    </row>
    <row r="2734" spans="15:19" x14ac:dyDescent="0.2">
      <c r="O2734">
        <v>13.75</v>
      </c>
      <c r="P2734">
        <v>31.760999999999999</v>
      </c>
      <c r="Q2734">
        <v>2.7737999999999998E-4</v>
      </c>
      <c r="R2734">
        <v>6.3E-2</v>
      </c>
      <c r="S2734">
        <f t="shared" si="43"/>
        <v>11.0952</v>
      </c>
    </row>
    <row r="2735" spans="15:19" x14ac:dyDescent="0.2">
      <c r="O2735">
        <v>16.5</v>
      </c>
      <c r="P2735">
        <v>31.353999999999999</v>
      </c>
      <c r="Q2735">
        <v>3.0143999999999999E-4</v>
      </c>
      <c r="R2735">
        <v>6.3E-2</v>
      </c>
      <c r="S2735">
        <f t="shared" si="43"/>
        <v>12.057600000000001</v>
      </c>
    </row>
    <row r="2736" spans="15:19" x14ac:dyDescent="0.2">
      <c r="O2736">
        <v>19.25</v>
      </c>
      <c r="P2736">
        <v>30.928999999999998</v>
      </c>
      <c r="Q2736">
        <v>3.2300999999999999E-4</v>
      </c>
      <c r="R2736">
        <v>6.3E-2</v>
      </c>
      <c r="S2736">
        <f t="shared" si="43"/>
        <v>12.920399999999999</v>
      </c>
    </row>
    <row r="2737" spans="15:19" x14ac:dyDescent="0.2">
      <c r="O2737">
        <v>22</v>
      </c>
      <c r="P2737">
        <v>30.494</v>
      </c>
      <c r="Q2737">
        <v>3.4246999999999999E-4</v>
      </c>
      <c r="R2737">
        <v>6.3E-2</v>
      </c>
      <c r="S2737">
        <f t="shared" si="43"/>
        <v>13.6988</v>
      </c>
    </row>
    <row r="2738" spans="15:19" x14ac:dyDescent="0.2">
      <c r="O2738">
        <v>24.75</v>
      </c>
      <c r="P2738">
        <v>30.053999999999998</v>
      </c>
      <c r="Q2738">
        <v>3.6017999999999998E-4</v>
      </c>
      <c r="R2738">
        <v>6.3E-2</v>
      </c>
      <c r="S2738">
        <f t="shared" si="43"/>
        <v>14.407199999999998</v>
      </c>
    </row>
    <row r="2739" spans="15:19" x14ac:dyDescent="0.2">
      <c r="O2739">
        <v>27.5</v>
      </c>
      <c r="P2739">
        <v>29.611000000000001</v>
      </c>
      <c r="Q2739">
        <v>3.7639999999999999E-4</v>
      </c>
      <c r="R2739">
        <v>6.3E-2</v>
      </c>
      <c r="S2739">
        <f t="shared" si="43"/>
        <v>15.055999999999999</v>
      </c>
    </row>
    <row r="2740" spans="15:19" x14ac:dyDescent="0.2">
      <c r="O2740">
        <v>30.25</v>
      </c>
      <c r="P2740">
        <v>29.167000000000002</v>
      </c>
      <c r="Q2740">
        <v>3.9137999999999998E-4</v>
      </c>
      <c r="R2740">
        <v>6.3E-2</v>
      </c>
      <c r="S2740">
        <f t="shared" si="43"/>
        <v>15.655200000000001</v>
      </c>
    </row>
    <row r="2741" spans="15:19" x14ac:dyDescent="0.2">
      <c r="O2741">
        <v>33</v>
      </c>
      <c r="P2741">
        <v>28.724</v>
      </c>
      <c r="Q2741">
        <v>4.0529999999999999E-4</v>
      </c>
      <c r="R2741">
        <v>6.3E-2</v>
      </c>
      <c r="S2741">
        <f t="shared" si="43"/>
        <v>16.212</v>
      </c>
    </row>
    <row r="2742" spans="15:19" x14ac:dyDescent="0.2">
      <c r="O2742">
        <v>35.75</v>
      </c>
      <c r="P2742">
        <v>28.285</v>
      </c>
      <c r="Q2742">
        <v>4.1835E-4</v>
      </c>
      <c r="R2742">
        <v>6.3E-2</v>
      </c>
      <c r="S2742">
        <f t="shared" si="43"/>
        <v>16.733999999999998</v>
      </c>
    </row>
    <row r="2743" spans="15:19" x14ac:dyDescent="0.2">
      <c r="O2743">
        <v>38.5</v>
      </c>
      <c r="P2743">
        <v>27.849</v>
      </c>
      <c r="Q2743">
        <v>4.3064999999999998E-4</v>
      </c>
      <c r="R2743">
        <v>6.3E-2</v>
      </c>
      <c r="S2743">
        <f t="shared" si="43"/>
        <v>17.225999999999999</v>
      </c>
    </row>
    <row r="2744" spans="15:19" x14ac:dyDescent="0.2">
      <c r="O2744">
        <v>41.25</v>
      </c>
      <c r="P2744">
        <v>27.419</v>
      </c>
      <c r="Q2744">
        <v>4.4233E-4</v>
      </c>
      <c r="R2744">
        <v>6.3E-2</v>
      </c>
      <c r="S2744">
        <f t="shared" si="43"/>
        <v>17.693200000000001</v>
      </c>
    </row>
    <row r="2745" spans="15:19" x14ac:dyDescent="0.2">
      <c r="O2745">
        <v>44</v>
      </c>
      <c r="P2745">
        <v>26.995000000000001</v>
      </c>
      <c r="Q2745">
        <v>4.5347999999999997E-4</v>
      </c>
      <c r="R2745">
        <v>6.3E-2</v>
      </c>
      <c r="S2745">
        <f t="shared" si="43"/>
        <v>18.139199999999999</v>
      </c>
    </row>
    <row r="2746" spans="15:19" x14ac:dyDescent="0.2">
      <c r="O2746">
        <v>46.75</v>
      </c>
      <c r="P2746">
        <v>26.577000000000002</v>
      </c>
      <c r="Q2746">
        <v>4.6419000000000001E-4</v>
      </c>
      <c r="R2746">
        <v>6.3E-2</v>
      </c>
      <c r="S2746">
        <f t="shared" si="43"/>
        <v>18.567599999999999</v>
      </c>
    </row>
    <row r="2747" spans="15:19" x14ac:dyDescent="0.2">
      <c r="O2747">
        <v>49.5</v>
      </c>
      <c r="P2747">
        <v>26.167000000000002</v>
      </c>
      <c r="Q2747">
        <v>4.7453000000000003E-4</v>
      </c>
      <c r="R2747">
        <v>6.3E-2</v>
      </c>
      <c r="S2747">
        <f t="shared" si="43"/>
        <v>18.981200000000001</v>
      </c>
    </row>
    <row r="2748" spans="15:19" x14ac:dyDescent="0.2">
      <c r="O2748">
        <v>52.25</v>
      </c>
      <c r="P2748">
        <v>25.765000000000001</v>
      </c>
      <c r="Q2748">
        <v>4.8455999999999998E-4</v>
      </c>
      <c r="R2748">
        <v>6.3E-2</v>
      </c>
      <c r="S2748">
        <f t="shared" si="43"/>
        <v>19.382400000000001</v>
      </c>
    </row>
    <row r="2749" spans="15:19" x14ac:dyDescent="0.2">
      <c r="O2749">
        <v>55</v>
      </c>
      <c r="P2749">
        <v>25.37</v>
      </c>
      <c r="Q2749">
        <v>4.9432999999999996E-4</v>
      </c>
      <c r="R2749">
        <v>6.3E-2</v>
      </c>
      <c r="S2749">
        <f t="shared" si="43"/>
        <v>19.773199999999999</v>
      </c>
    </row>
    <row r="2750" spans="15:19" x14ac:dyDescent="0.2">
      <c r="O2750">
        <v>57.75</v>
      </c>
      <c r="P2750">
        <v>24.984000000000002</v>
      </c>
      <c r="Q2750">
        <v>5.0387999999999995E-4</v>
      </c>
      <c r="R2750">
        <v>6.3E-2</v>
      </c>
      <c r="S2750">
        <f t="shared" si="43"/>
        <v>20.155199999999997</v>
      </c>
    </row>
    <row r="2751" spans="15:19" x14ac:dyDescent="0.2">
      <c r="O2751">
        <v>60.5</v>
      </c>
      <c r="P2751">
        <v>24.606999999999999</v>
      </c>
      <c r="Q2751">
        <v>5.1323999999999999E-4</v>
      </c>
      <c r="R2751">
        <v>6.3E-2</v>
      </c>
      <c r="S2751">
        <f t="shared" si="43"/>
        <v>20.529599999999999</v>
      </c>
    </row>
    <row r="2752" spans="15:19" x14ac:dyDescent="0.2">
      <c r="O2752">
        <v>63.25</v>
      </c>
      <c r="P2752">
        <v>24.238</v>
      </c>
      <c r="Q2752">
        <v>5.2243999999999999E-4</v>
      </c>
      <c r="R2752">
        <v>6.3E-2</v>
      </c>
      <c r="S2752">
        <f t="shared" si="43"/>
        <v>20.897599999999997</v>
      </c>
    </row>
    <row r="2753" spans="15:19" x14ac:dyDescent="0.2">
      <c r="O2753">
        <v>66</v>
      </c>
      <c r="P2753">
        <v>23.878</v>
      </c>
      <c r="Q2753">
        <v>5.3151999999999995E-4</v>
      </c>
      <c r="R2753">
        <v>6.3E-2</v>
      </c>
      <c r="S2753">
        <f t="shared" si="43"/>
        <v>21.260799999999996</v>
      </c>
    </row>
    <row r="2754" spans="15:19" x14ac:dyDescent="0.2">
      <c r="O2754">
        <v>68.75</v>
      </c>
      <c r="P2754">
        <v>23.526</v>
      </c>
      <c r="Q2754">
        <v>5.4047999999999998E-4</v>
      </c>
      <c r="R2754">
        <v>6.3E-2</v>
      </c>
      <c r="S2754">
        <f t="shared" si="43"/>
        <v>21.619199999999999</v>
      </c>
    </row>
    <row r="2755" spans="15:19" x14ac:dyDescent="0.2">
      <c r="O2755">
        <v>71.5</v>
      </c>
      <c r="P2755">
        <v>23.181999999999999</v>
      </c>
      <c r="Q2755">
        <v>5.4934999999999999E-4</v>
      </c>
      <c r="R2755">
        <v>6.3E-2</v>
      </c>
      <c r="S2755">
        <f t="shared" si="43"/>
        <v>21.974</v>
      </c>
    </row>
    <row r="2756" spans="15:19" x14ac:dyDescent="0.2">
      <c r="O2756">
        <v>74.25</v>
      </c>
      <c r="P2756">
        <v>22.847000000000001</v>
      </c>
      <c r="Q2756">
        <v>5.5814000000000005E-4</v>
      </c>
      <c r="R2756">
        <v>6.3E-2</v>
      </c>
      <c r="S2756">
        <f t="shared" si="43"/>
        <v>22.325600000000001</v>
      </c>
    </row>
    <row r="2757" spans="15:19" x14ac:dyDescent="0.2">
      <c r="O2757">
        <v>77</v>
      </c>
      <c r="P2757">
        <v>22.521000000000001</v>
      </c>
      <c r="Q2757">
        <v>5.6687000000000003E-4</v>
      </c>
      <c r="R2757">
        <v>6.3E-2</v>
      </c>
      <c r="S2757">
        <f t="shared" si="43"/>
        <v>22.674800000000001</v>
      </c>
    </row>
    <row r="2758" spans="15:19" x14ac:dyDescent="0.2">
      <c r="O2758">
        <v>79.75</v>
      </c>
      <c r="P2758">
        <v>22.202000000000002</v>
      </c>
      <c r="Q2758">
        <v>5.7554000000000004E-4</v>
      </c>
      <c r="R2758">
        <v>6.3E-2</v>
      </c>
      <c r="S2758">
        <f t="shared" si="43"/>
        <v>23.021600000000003</v>
      </c>
    </row>
    <row r="2759" spans="15:19" x14ac:dyDescent="0.2">
      <c r="O2759">
        <v>82.5</v>
      </c>
      <c r="P2759">
        <v>21.890999999999998</v>
      </c>
      <c r="Q2759">
        <v>5.8416999999999996E-4</v>
      </c>
      <c r="R2759">
        <v>6.3E-2</v>
      </c>
      <c r="S2759">
        <f t="shared" si="43"/>
        <v>23.366800000000001</v>
      </c>
    </row>
    <row r="2760" spans="15:19" x14ac:dyDescent="0.2">
      <c r="O2760">
        <v>85.25</v>
      </c>
      <c r="P2760">
        <v>21.588999999999999</v>
      </c>
      <c r="Q2760">
        <v>5.9274999999999996E-4</v>
      </c>
      <c r="R2760">
        <v>6.3E-2</v>
      </c>
      <c r="S2760">
        <f t="shared" si="43"/>
        <v>23.709999999999997</v>
      </c>
    </row>
    <row r="2761" spans="15:19" x14ac:dyDescent="0.2">
      <c r="O2761">
        <v>88</v>
      </c>
      <c r="P2761">
        <v>21.292999999999999</v>
      </c>
      <c r="Q2761">
        <v>6.0130999999999997E-4</v>
      </c>
      <c r="R2761">
        <v>6.3E-2</v>
      </c>
      <c r="S2761">
        <f t="shared" si="43"/>
        <v>24.052399999999999</v>
      </c>
    </row>
    <row r="2762" spans="15:19" x14ac:dyDescent="0.2">
      <c r="O2762">
        <v>90.75</v>
      </c>
      <c r="P2762">
        <v>21.004999999999999</v>
      </c>
      <c r="Q2762">
        <v>6.0983000000000001E-4</v>
      </c>
      <c r="R2762">
        <v>6.3E-2</v>
      </c>
      <c r="S2762">
        <f t="shared" si="43"/>
        <v>24.3932</v>
      </c>
    </row>
    <row r="2763" spans="15:19" x14ac:dyDescent="0.2">
      <c r="O2763">
        <v>93.5</v>
      </c>
      <c r="P2763">
        <v>20.725000000000001</v>
      </c>
      <c r="Q2763">
        <v>6.1833000000000005E-4</v>
      </c>
      <c r="R2763">
        <v>6.3E-2</v>
      </c>
      <c r="S2763">
        <f t="shared" si="43"/>
        <v>24.733200000000004</v>
      </c>
    </row>
    <row r="2764" spans="15:19" x14ac:dyDescent="0.2">
      <c r="O2764">
        <v>96.25</v>
      </c>
      <c r="P2764">
        <v>20.451000000000001</v>
      </c>
      <c r="Q2764">
        <v>6.2682000000000005E-4</v>
      </c>
      <c r="R2764">
        <v>6.3E-2</v>
      </c>
      <c r="S2764">
        <f t="shared" si="43"/>
        <v>25.072800000000004</v>
      </c>
    </row>
    <row r="2765" spans="15:19" x14ac:dyDescent="0.2">
      <c r="O2765">
        <v>99</v>
      </c>
      <c r="P2765">
        <v>20.184000000000001</v>
      </c>
      <c r="Q2765">
        <v>6.3529000000000005E-4</v>
      </c>
      <c r="R2765">
        <v>6.3E-2</v>
      </c>
      <c r="S2765">
        <f t="shared" si="43"/>
        <v>25.411600000000004</v>
      </c>
    </row>
    <row r="2766" spans="15:19" x14ac:dyDescent="0.2">
      <c r="O2766">
        <v>101.75</v>
      </c>
      <c r="P2766">
        <v>19.923999999999999</v>
      </c>
      <c r="Q2766">
        <v>6.4373999999999996E-4</v>
      </c>
      <c r="R2766">
        <v>6.3E-2</v>
      </c>
      <c r="S2766">
        <f t="shared" si="43"/>
        <v>25.749599999999997</v>
      </c>
    </row>
    <row r="2767" spans="15:19" x14ac:dyDescent="0.2">
      <c r="O2767">
        <v>104.5</v>
      </c>
      <c r="P2767">
        <v>19.669</v>
      </c>
      <c r="Q2767">
        <v>6.5218000000000003E-4</v>
      </c>
      <c r="R2767">
        <v>6.3E-2</v>
      </c>
      <c r="S2767">
        <f t="shared" si="43"/>
        <v>26.087200000000003</v>
      </c>
    </row>
    <row r="2768" spans="15:19" x14ac:dyDescent="0.2">
      <c r="O2768">
        <v>107.25</v>
      </c>
      <c r="P2768">
        <v>19.422000000000001</v>
      </c>
      <c r="Q2768">
        <v>6.6060999999999995E-4</v>
      </c>
      <c r="R2768">
        <v>6.3E-2</v>
      </c>
      <c r="S2768">
        <f t="shared" si="43"/>
        <v>26.424399999999999</v>
      </c>
    </row>
    <row r="2769" spans="15:19" x14ac:dyDescent="0.2">
      <c r="O2769">
        <v>110</v>
      </c>
      <c r="P2769">
        <v>19.18</v>
      </c>
      <c r="Q2769">
        <v>6.6903000000000004E-4</v>
      </c>
      <c r="R2769">
        <v>6.3E-2</v>
      </c>
      <c r="S2769">
        <f t="shared" si="43"/>
        <v>26.761200000000002</v>
      </c>
    </row>
    <row r="2770" spans="15:19" x14ac:dyDescent="0.2">
      <c r="O2770">
        <v>0</v>
      </c>
      <c r="P2770">
        <v>33.200000000000003</v>
      </c>
      <c r="Q2770">
        <v>1E-4</v>
      </c>
      <c r="R2770">
        <v>6.4000000000000001E-2</v>
      </c>
      <c r="S2770">
        <f t="shared" ref="S2770:S2833" si="44">Q2770*40*1000</f>
        <v>4</v>
      </c>
    </row>
    <row r="2771" spans="15:19" x14ac:dyDescent="0.2">
      <c r="O2771">
        <v>2.75</v>
      </c>
      <c r="P2771">
        <v>33.298000000000002</v>
      </c>
      <c r="Q2771">
        <v>1.4515E-4</v>
      </c>
      <c r="R2771">
        <v>6.4000000000000001E-2</v>
      </c>
      <c r="S2771">
        <f t="shared" si="44"/>
        <v>5.806</v>
      </c>
    </row>
    <row r="2772" spans="15:19" x14ac:dyDescent="0.2">
      <c r="O2772">
        <v>5.5</v>
      </c>
      <c r="P2772">
        <v>33.039000000000001</v>
      </c>
      <c r="Q2772">
        <v>1.8445000000000001E-4</v>
      </c>
      <c r="R2772">
        <v>6.4000000000000001E-2</v>
      </c>
      <c r="S2772">
        <f t="shared" si="44"/>
        <v>7.378000000000001</v>
      </c>
    </row>
    <row r="2773" spans="15:19" x14ac:dyDescent="0.2">
      <c r="O2773">
        <v>8.25</v>
      </c>
      <c r="P2773">
        <v>32.567</v>
      </c>
      <c r="Q2773">
        <v>2.1887E-4</v>
      </c>
      <c r="R2773">
        <v>6.4000000000000001E-2</v>
      </c>
      <c r="S2773">
        <f t="shared" si="44"/>
        <v>8.7547999999999995</v>
      </c>
    </row>
    <row r="2774" spans="15:19" x14ac:dyDescent="0.2">
      <c r="O2774">
        <v>11</v>
      </c>
      <c r="P2774">
        <v>32.100999999999999</v>
      </c>
      <c r="Q2774">
        <v>2.4915000000000001E-4</v>
      </c>
      <c r="R2774">
        <v>6.4000000000000001E-2</v>
      </c>
      <c r="S2774">
        <f t="shared" si="44"/>
        <v>9.9660000000000011</v>
      </c>
    </row>
    <row r="2775" spans="15:19" x14ac:dyDescent="0.2">
      <c r="O2775">
        <v>13.75</v>
      </c>
      <c r="P2775">
        <v>31.71</v>
      </c>
      <c r="Q2775">
        <v>2.7585000000000001E-4</v>
      </c>
      <c r="R2775">
        <v>6.4000000000000001E-2</v>
      </c>
      <c r="S2775">
        <f t="shared" si="44"/>
        <v>11.034000000000001</v>
      </c>
    </row>
    <row r="2776" spans="15:19" x14ac:dyDescent="0.2">
      <c r="O2776">
        <v>16.5</v>
      </c>
      <c r="P2776">
        <v>31.295000000000002</v>
      </c>
      <c r="Q2776">
        <v>2.9960000000000002E-4</v>
      </c>
      <c r="R2776">
        <v>6.4000000000000001E-2</v>
      </c>
      <c r="S2776">
        <f t="shared" si="44"/>
        <v>11.984000000000002</v>
      </c>
    </row>
    <row r="2777" spans="15:19" x14ac:dyDescent="0.2">
      <c r="O2777">
        <v>19.25</v>
      </c>
      <c r="P2777">
        <v>30.861999999999998</v>
      </c>
      <c r="Q2777">
        <v>3.2086000000000001E-4</v>
      </c>
      <c r="R2777">
        <v>6.4000000000000001E-2</v>
      </c>
      <c r="S2777">
        <f t="shared" si="44"/>
        <v>12.8344</v>
      </c>
    </row>
    <row r="2778" spans="15:19" x14ac:dyDescent="0.2">
      <c r="O2778">
        <v>22</v>
      </c>
      <c r="P2778">
        <v>30.419</v>
      </c>
      <c r="Q2778">
        <v>3.4004E-4</v>
      </c>
      <c r="R2778">
        <v>6.4000000000000001E-2</v>
      </c>
      <c r="S2778">
        <f t="shared" si="44"/>
        <v>13.601599999999999</v>
      </c>
    </row>
    <row r="2779" spans="15:19" x14ac:dyDescent="0.2">
      <c r="O2779">
        <v>24.75</v>
      </c>
      <c r="P2779">
        <v>29.972000000000001</v>
      </c>
      <c r="Q2779">
        <v>3.5749000000000002E-4</v>
      </c>
      <c r="R2779">
        <v>6.4000000000000001E-2</v>
      </c>
      <c r="S2779">
        <f t="shared" si="44"/>
        <v>14.299600000000002</v>
      </c>
    </row>
    <row r="2780" spans="15:19" x14ac:dyDescent="0.2">
      <c r="O2780">
        <v>27.5</v>
      </c>
      <c r="P2780">
        <v>29.521999999999998</v>
      </c>
      <c r="Q2780">
        <v>3.7346999999999999E-4</v>
      </c>
      <c r="R2780">
        <v>6.4000000000000001E-2</v>
      </c>
      <c r="S2780">
        <f t="shared" si="44"/>
        <v>14.938799999999999</v>
      </c>
    </row>
    <row r="2781" spans="15:19" x14ac:dyDescent="0.2">
      <c r="O2781">
        <v>30.25</v>
      </c>
      <c r="P2781">
        <v>29.071000000000002</v>
      </c>
      <c r="Q2781">
        <v>3.8821999999999999E-4</v>
      </c>
      <c r="R2781">
        <v>6.4000000000000001E-2</v>
      </c>
      <c r="S2781">
        <f t="shared" si="44"/>
        <v>15.528799999999999</v>
      </c>
    </row>
    <row r="2782" spans="15:19" x14ac:dyDescent="0.2">
      <c r="O2782">
        <v>33</v>
      </c>
      <c r="P2782">
        <v>28.622</v>
      </c>
      <c r="Q2782">
        <v>4.0193999999999999E-4</v>
      </c>
      <c r="R2782">
        <v>6.4000000000000001E-2</v>
      </c>
      <c r="S2782">
        <f t="shared" si="44"/>
        <v>16.0776</v>
      </c>
    </row>
    <row r="2783" spans="15:19" x14ac:dyDescent="0.2">
      <c r="O2783">
        <v>35.75</v>
      </c>
      <c r="P2783">
        <v>28.177</v>
      </c>
      <c r="Q2783">
        <v>4.1480999999999999E-4</v>
      </c>
      <c r="R2783">
        <v>6.4000000000000001E-2</v>
      </c>
      <c r="S2783">
        <f t="shared" si="44"/>
        <v>16.592400000000001</v>
      </c>
    </row>
    <row r="2784" spans="15:19" x14ac:dyDescent="0.2">
      <c r="O2784">
        <v>38.5</v>
      </c>
      <c r="P2784">
        <v>27.736000000000001</v>
      </c>
      <c r="Q2784">
        <v>4.2695E-4</v>
      </c>
      <c r="R2784">
        <v>6.4000000000000001E-2</v>
      </c>
      <c r="S2784">
        <f t="shared" si="44"/>
        <v>17.077999999999999</v>
      </c>
    </row>
    <row r="2785" spans="15:19" x14ac:dyDescent="0.2">
      <c r="O2785">
        <v>41.25</v>
      </c>
      <c r="P2785">
        <v>27.3</v>
      </c>
      <c r="Q2785">
        <v>4.3847999999999999E-4</v>
      </c>
      <c r="R2785">
        <v>6.4000000000000001E-2</v>
      </c>
      <c r="S2785">
        <f t="shared" si="44"/>
        <v>17.539199999999997</v>
      </c>
    </row>
    <row r="2786" spans="15:19" x14ac:dyDescent="0.2">
      <c r="O2786">
        <v>44</v>
      </c>
      <c r="P2786">
        <v>26.870999999999999</v>
      </c>
      <c r="Q2786">
        <v>4.4949999999999998E-4</v>
      </c>
      <c r="R2786">
        <v>6.4000000000000001E-2</v>
      </c>
      <c r="S2786">
        <f t="shared" si="44"/>
        <v>17.98</v>
      </c>
    </row>
    <row r="2787" spans="15:19" x14ac:dyDescent="0.2">
      <c r="O2787">
        <v>46.75</v>
      </c>
      <c r="P2787">
        <v>26.45</v>
      </c>
      <c r="Q2787">
        <v>4.6010000000000002E-4</v>
      </c>
      <c r="R2787">
        <v>6.4000000000000001E-2</v>
      </c>
      <c r="S2787">
        <f t="shared" si="44"/>
        <v>18.404</v>
      </c>
    </row>
    <row r="2788" spans="15:19" x14ac:dyDescent="0.2">
      <c r="O2788">
        <v>49.5</v>
      </c>
      <c r="P2788">
        <v>26.035</v>
      </c>
      <c r="Q2788">
        <v>4.7034000000000003E-4</v>
      </c>
      <c r="R2788">
        <v>6.4000000000000001E-2</v>
      </c>
      <c r="S2788">
        <f t="shared" si="44"/>
        <v>18.813600000000001</v>
      </c>
    </row>
    <row r="2789" spans="15:19" x14ac:dyDescent="0.2">
      <c r="O2789">
        <v>52.25</v>
      </c>
      <c r="P2789">
        <v>25.629000000000001</v>
      </c>
      <c r="Q2789">
        <v>4.8027999999999998E-4</v>
      </c>
      <c r="R2789">
        <v>6.4000000000000001E-2</v>
      </c>
      <c r="S2789">
        <f t="shared" si="44"/>
        <v>19.211199999999998</v>
      </c>
    </row>
    <row r="2790" spans="15:19" x14ac:dyDescent="0.2">
      <c r="O2790">
        <v>55</v>
      </c>
      <c r="P2790">
        <v>25.231999999999999</v>
      </c>
      <c r="Q2790">
        <v>4.8996E-4</v>
      </c>
      <c r="R2790">
        <v>6.4000000000000001E-2</v>
      </c>
      <c r="S2790">
        <f t="shared" si="44"/>
        <v>19.598400000000002</v>
      </c>
    </row>
    <row r="2791" spans="15:19" x14ac:dyDescent="0.2">
      <c r="O2791">
        <v>57.75</v>
      </c>
      <c r="P2791">
        <v>24.843</v>
      </c>
      <c r="Q2791">
        <v>4.9943999999999998E-4</v>
      </c>
      <c r="R2791">
        <v>6.4000000000000001E-2</v>
      </c>
      <c r="S2791">
        <f t="shared" si="44"/>
        <v>19.977599999999999</v>
      </c>
    </row>
    <row r="2792" spans="15:19" x14ac:dyDescent="0.2">
      <c r="O2792">
        <v>60.5</v>
      </c>
      <c r="P2792">
        <v>24.463000000000001</v>
      </c>
      <c r="Q2792">
        <v>5.0874000000000004E-4</v>
      </c>
      <c r="R2792">
        <v>6.4000000000000001E-2</v>
      </c>
      <c r="S2792">
        <f t="shared" si="44"/>
        <v>20.349600000000002</v>
      </c>
    </row>
    <row r="2793" spans="15:19" x14ac:dyDescent="0.2">
      <c r="O2793">
        <v>63.25</v>
      </c>
      <c r="P2793">
        <v>24.091000000000001</v>
      </c>
      <c r="Q2793">
        <v>5.1789000000000002E-4</v>
      </c>
      <c r="R2793">
        <v>6.4000000000000001E-2</v>
      </c>
      <c r="S2793">
        <f t="shared" si="44"/>
        <v>20.715600000000002</v>
      </c>
    </row>
    <row r="2794" spans="15:19" x14ac:dyDescent="0.2">
      <c r="O2794">
        <v>66</v>
      </c>
      <c r="P2794">
        <v>23.728999999999999</v>
      </c>
      <c r="Q2794">
        <v>5.2691999999999995E-4</v>
      </c>
      <c r="R2794">
        <v>6.4000000000000001E-2</v>
      </c>
      <c r="S2794">
        <f t="shared" si="44"/>
        <v>21.076799999999999</v>
      </c>
    </row>
    <row r="2795" spans="15:19" x14ac:dyDescent="0.2">
      <c r="O2795">
        <v>68.75</v>
      </c>
      <c r="P2795">
        <v>23.375</v>
      </c>
      <c r="Q2795">
        <v>5.3583999999999999E-4</v>
      </c>
      <c r="R2795">
        <v>6.4000000000000001E-2</v>
      </c>
      <c r="S2795">
        <f t="shared" si="44"/>
        <v>21.433600000000002</v>
      </c>
    </row>
    <row r="2796" spans="15:19" x14ac:dyDescent="0.2">
      <c r="O2796">
        <v>71.5</v>
      </c>
      <c r="P2796">
        <v>23.03</v>
      </c>
      <c r="Q2796">
        <v>5.4467999999999997E-4</v>
      </c>
      <c r="R2796">
        <v>6.4000000000000001E-2</v>
      </c>
      <c r="S2796">
        <f t="shared" si="44"/>
        <v>21.787199999999999</v>
      </c>
    </row>
    <row r="2797" spans="15:19" x14ac:dyDescent="0.2">
      <c r="O2797">
        <v>74.25</v>
      </c>
      <c r="P2797">
        <v>22.693999999999999</v>
      </c>
      <c r="Q2797">
        <v>5.5343999999999999E-4</v>
      </c>
      <c r="R2797">
        <v>6.4000000000000001E-2</v>
      </c>
      <c r="S2797">
        <f t="shared" si="44"/>
        <v>22.137599999999999</v>
      </c>
    </row>
    <row r="2798" spans="15:19" x14ac:dyDescent="0.2">
      <c r="O2798">
        <v>77</v>
      </c>
      <c r="P2798">
        <v>22.366</v>
      </c>
      <c r="Q2798">
        <v>5.6214000000000004E-4</v>
      </c>
      <c r="R2798">
        <v>6.4000000000000001E-2</v>
      </c>
      <c r="S2798">
        <f t="shared" si="44"/>
        <v>22.485600000000002</v>
      </c>
    </row>
    <row r="2799" spans="15:19" x14ac:dyDescent="0.2">
      <c r="O2799">
        <v>79.75</v>
      </c>
      <c r="P2799">
        <v>22.045999999999999</v>
      </c>
      <c r="Q2799">
        <v>5.7078999999999995E-4</v>
      </c>
      <c r="R2799">
        <v>6.4000000000000001E-2</v>
      </c>
      <c r="S2799">
        <f t="shared" si="44"/>
        <v>22.831599999999998</v>
      </c>
    </row>
    <row r="2800" spans="15:19" x14ac:dyDescent="0.2">
      <c r="O2800">
        <v>82.5</v>
      </c>
      <c r="P2800">
        <v>21.734999999999999</v>
      </c>
      <c r="Q2800">
        <v>5.7939000000000005E-4</v>
      </c>
      <c r="R2800">
        <v>6.4000000000000001E-2</v>
      </c>
      <c r="S2800">
        <f t="shared" si="44"/>
        <v>23.175599999999999</v>
      </c>
    </row>
    <row r="2801" spans="15:19" x14ac:dyDescent="0.2">
      <c r="O2801">
        <v>85.25</v>
      </c>
      <c r="P2801">
        <v>21.431000000000001</v>
      </c>
      <c r="Q2801">
        <v>5.8796E-4</v>
      </c>
      <c r="R2801">
        <v>6.4000000000000001E-2</v>
      </c>
      <c r="S2801">
        <f t="shared" si="44"/>
        <v>23.518400000000003</v>
      </c>
    </row>
    <row r="2802" spans="15:19" x14ac:dyDescent="0.2">
      <c r="O2802">
        <v>88</v>
      </c>
      <c r="P2802">
        <v>21.135000000000002</v>
      </c>
      <c r="Q2802">
        <v>5.9650000000000002E-4</v>
      </c>
      <c r="R2802">
        <v>6.4000000000000001E-2</v>
      </c>
      <c r="S2802">
        <f t="shared" si="44"/>
        <v>23.86</v>
      </c>
    </row>
    <row r="2803" spans="15:19" x14ac:dyDescent="0.2">
      <c r="O2803">
        <v>90.75</v>
      </c>
      <c r="P2803">
        <v>20.847000000000001</v>
      </c>
      <c r="Q2803">
        <v>6.0501000000000001E-4</v>
      </c>
      <c r="R2803">
        <v>6.4000000000000001E-2</v>
      </c>
      <c r="S2803">
        <f t="shared" si="44"/>
        <v>24.200400000000002</v>
      </c>
    </row>
    <row r="2804" spans="15:19" x14ac:dyDescent="0.2">
      <c r="O2804">
        <v>93.5</v>
      </c>
      <c r="P2804">
        <v>20.565999999999999</v>
      </c>
      <c r="Q2804">
        <v>6.135E-4</v>
      </c>
      <c r="R2804">
        <v>6.4000000000000001E-2</v>
      </c>
      <c r="S2804">
        <f t="shared" si="44"/>
        <v>24.54</v>
      </c>
    </row>
    <row r="2805" spans="15:19" x14ac:dyDescent="0.2">
      <c r="O2805">
        <v>96.25</v>
      </c>
      <c r="P2805">
        <v>20.291</v>
      </c>
      <c r="Q2805">
        <v>6.2197999999999995E-4</v>
      </c>
      <c r="R2805">
        <v>6.4000000000000001E-2</v>
      </c>
      <c r="S2805">
        <f t="shared" si="44"/>
        <v>24.879199999999997</v>
      </c>
    </row>
    <row r="2806" spans="15:19" x14ac:dyDescent="0.2">
      <c r="O2806">
        <v>99</v>
      </c>
      <c r="P2806">
        <v>20.024000000000001</v>
      </c>
      <c r="Q2806">
        <v>6.3042999999999997E-4</v>
      </c>
      <c r="R2806">
        <v>6.4000000000000001E-2</v>
      </c>
      <c r="S2806">
        <f t="shared" si="44"/>
        <v>25.217199999999998</v>
      </c>
    </row>
    <row r="2807" spans="15:19" x14ac:dyDescent="0.2">
      <c r="O2807">
        <v>101.75</v>
      </c>
      <c r="P2807">
        <v>19.763999999999999</v>
      </c>
      <c r="Q2807">
        <v>6.3887999999999998E-4</v>
      </c>
      <c r="R2807">
        <v>6.4000000000000001E-2</v>
      </c>
      <c r="S2807">
        <f t="shared" si="44"/>
        <v>25.555199999999999</v>
      </c>
    </row>
    <row r="2808" spans="15:19" x14ac:dyDescent="0.2">
      <c r="O2808">
        <v>104.5</v>
      </c>
      <c r="P2808">
        <v>19.510000000000002</v>
      </c>
      <c r="Q2808">
        <v>6.4731000000000001E-4</v>
      </c>
      <c r="R2808">
        <v>6.4000000000000001E-2</v>
      </c>
      <c r="S2808">
        <f t="shared" si="44"/>
        <v>25.892399999999999</v>
      </c>
    </row>
    <row r="2809" spans="15:19" x14ac:dyDescent="0.2">
      <c r="O2809">
        <v>107.25</v>
      </c>
      <c r="P2809">
        <v>19.262</v>
      </c>
      <c r="Q2809">
        <v>6.5574000000000003E-4</v>
      </c>
      <c r="R2809">
        <v>6.4000000000000001E-2</v>
      </c>
      <c r="S2809">
        <f t="shared" si="44"/>
        <v>26.229600000000001</v>
      </c>
    </row>
    <row r="2810" spans="15:19" x14ac:dyDescent="0.2">
      <c r="O2810">
        <v>110</v>
      </c>
      <c r="P2810">
        <v>19.02</v>
      </c>
      <c r="Q2810">
        <v>6.6416000000000001E-4</v>
      </c>
      <c r="R2810">
        <v>6.4000000000000001E-2</v>
      </c>
      <c r="S2810">
        <f t="shared" si="44"/>
        <v>26.566400000000002</v>
      </c>
    </row>
    <row r="2811" spans="15:19" x14ac:dyDescent="0.2">
      <c r="O2811">
        <v>0</v>
      </c>
      <c r="P2811">
        <v>33.200000000000003</v>
      </c>
      <c r="Q2811">
        <v>1E-4</v>
      </c>
      <c r="R2811">
        <v>6.5000000000000002E-2</v>
      </c>
      <c r="S2811">
        <f t="shared" si="44"/>
        <v>4</v>
      </c>
    </row>
    <row r="2812" spans="15:19" x14ac:dyDescent="0.2">
      <c r="O2812">
        <v>2.75</v>
      </c>
      <c r="P2812">
        <v>33.283999999999999</v>
      </c>
      <c r="Q2812">
        <v>1.449E-4</v>
      </c>
      <c r="R2812">
        <v>6.5000000000000002E-2</v>
      </c>
      <c r="S2812">
        <f t="shared" si="44"/>
        <v>5.7960000000000003</v>
      </c>
    </row>
    <row r="2813" spans="15:19" x14ac:dyDescent="0.2">
      <c r="O2813">
        <v>5.5</v>
      </c>
      <c r="P2813">
        <v>33.015000000000001</v>
      </c>
      <c r="Q2813">
        <v>1.839E-4</v>
      </c>
      <c r="R2813">
        <v>6.5000000000000002E-2</v>
      </c>
      <c r="S2813">
        <f t="shared" si="44"/>
        <v>7.3559999999999999</v>
      </c>
    </row>
    <row r="2814" spans="15:19" x14ac:dyDescent="0.2">
      <c r="O2814">
        <v>8.25</v>
      </c>
      <c r="P2814">
        <v>32.533999999999999</v>
      </c>
      <c r="Q2814">
        <v>2.1801000000000001E-4</v>
      </c>
      <c r="R2814">
        <v>6.5000000000000002E-2</v>
      </c>
      <c r="S2814">
        <f t="shared" si="44"/>
        <v>8.7203999999999997</v>
      </c>
    </row>
    <row r="2815" spans="15:19" x14ac:dyDescent="0.2">
      <c r="O2815">
        <v>11</v>
      </c>
      <c r="P2815">
        <v>32.058</v>
      </c>
      <c r="Q2815">
        <v>2.4795999999999998E-4</v>
      </c>
      <c r="R2815">
        <v>6.5000000000000002E-2</v>
      </c>
      <c r="S2815">
        <f t="shared" si="44"/>
        <v>9.9183999999999983</v>
      </c>
    </row>
    <row r="2816" spans="15:19" x14ac:dyDescent="0.2">
      <c r="O2816">
        <v>13.75</v>
      </c>
      <c r="P2816">
        <v>31.66</v>
      </c>
      <c r="Q2816">
        <v>2.7434999999999997E-4</v>
      </c>
      <c r="R2816">
        <v>6.5000000000000002E-2</v>
      </c>
      <c r="S2816">
        <f t="shared" si="44"/>
        <v>10.974</v>
      </c>
    </row>
    <row r="2817" spans="15:19" x14ac:dyDescent="0.2">
      <c r="O2817">
        <v>16.5</v>
      </c>
      <c r="P2817">
        <v>31.236000000000001</v>
      </c>
      <c r="Q2817">
        <v>2.9777999999999998E-4</v>
      </c>
      <c r="R2817">
        <v>6.5000000000000002E-2</v>
      </c>
      <c r="S2817">
        <f t="shared" si="44"/>
        <v>11.911200000000001</v>
      </c>
    </row>
    <row r="2818" spans="15:19" x14ac:dyDescent="0.2">
      <c r="O2818">
        <v>19.25</v>
      </c>
      <c r="P2818">
        <v>30.795000000000002</v>
      </c>
      <c r="Q2818">
        <v>3.1873999999999997E-4</v>
      </c>
      <c r="R2818">
        <v>6.5000000000000002E-2</v>
      </c>
      <c r="S2818">
        <f t="shared" si="44"/>
        <v>12.749599999999999</v>
      </c>
    </row>
    <row r="2819" spans="15:19" x14ac:dyDescent="0.2">
      <c r="O2819">
        <v>22</v>
      </c>
      <c r="P2819">
        <v>30.344999999999999</v>
      </c>
      <c r="Q2819">
        <v>3.3764999999999999E-4</v>
      </c>
      <c r="R2819">
        <v>6.5000000000000002E-2</v>
      </c>
      <c r="S2819">
        <f t="shared" si="44"/>
        <v>13.506</v>
      </c>
    </row>
    <row r="2820" spans="15:19" x14ac:dyDescent="0.2">
      <c r="O2820">
        <v>24.75</v>
      </c>
      <c r="P2820">
        <v>29.89</v>
      </c>
      <c r="Q2820">
        <v>3.5483999999999998E-4</v>
      </c>
      <c r="R2820">
        <v>6.5000000000000002E-2</v>
      </c>
      <c r="S2820">
        <f t="shared" si="44"/>
        <v>14.193599999999998</v>
      </c>
    </row>
    <row r="2821" spans="15:19" x14ac:dyDescent="0.2">
      <c r="O2821">
        <v>27.5</v>
      </c>
      <c r="P2821">
        <v>29.433</v>
      </c>
      <c r="Q2821">
        <v>3.7058000000000002E-4</v>
      </c>
      <c r="R2821">
        <v>6.5000000000000002E-2</v>
      </c>
      <c r="S2821">
        <f t="shared" si="44"/>
        <v>14.823200000000002</v>
      </c>
    </row>
    <row r="2822" spans="15:19" x14ac:dyDescent="0.2">
      <c r="O2822">
        <v>30.25</v>
      </c>
      <c r="P2822">
        <v>28.975999999999999</v>
      </c>
      <c r="Q2822">
        <v>3.8512000000000003E-4</v>
      </c>
      <c r="R2822">
        <v>6.5000000000000002E-2</v>
      </c>
      <c r="S2822">
        <f t="shared" si="44"/>
        <v>15.404800000000002</v>
      </c>
    </row>
    <row r="2823" spans="15:19" x14ac:dyDescent="0.2">
      <c r="O2823">
        <v>33</v>
      </c>
      <c r="P2823">
        <v>28.521000000000001</v>
      </c>
      <c r="Q2823">
        <v>3.9865000000000001E-4</v>
      </c>
      <c r="R2823">
        <v>6.5000000000000002E-2</v>
      </c>
      <c r="S2823">
        <f t="shared" si="44"/>
        <v>15.946000000000002</v>
      </c>
    </row>
    <row r="2824" spans="15:19" x14ac:dyDescent="0.2">
      <c r="O2824">
        <v>35.75</v>
      </c>
      <c r="P2824">
        <v>28.068999999999999</v>
      </c>
      <c r="Q2824">
        <v>4.1134E-4</v>
      </c>
      <c r="R2824">
        <v>6.5000000000000002E-2</v>
      </c>
      <c r="S2824">
        <f t="shared" si="44"/>
        <v>16.453599999999998</v>
      </c>
    </row>
    <row r="2825" spans="15:19" x14ac:dyDescent="0.2">
      <c r="O2825">
        <v>38.5</v>
      </c>
      <c r="P2825">
        <v>27.623000000000001</v>
      </c>
      <c r="Q2825">
        <v>4.2331999999999998E-4</v>
      </c>
      <c r="R2825">
        <v>6.5000000000000002E-2</v>
      </c>
      <c r="S2825">
        <f t="shared" si="44"/>
        <v>16.932799999999997</v>
      </c>
    </row>
    <row r="2826" spans="15:19" x14ac:dyDescent="0.2">
      <c r="O2826">
        <v>41.25</v>
      </c>
      <c r="P2826">
        <v>27.181999999999999</v>
      </c>
      <c r="Q2826">
        <v>4.3470999999999999E-4</v>
      </c>
      <c r="R2826">
        <v>6.5000000000000002E-2</v>
      </c>
      <c r="S2826">
        <f t="shared" si="44"/>
        <v>17.388399999999997</v>
      </c>
    </row>
    <row r="2827" spans="15:19" x14ac:dyDescent="0.2">
      <c r="O2827">
        <v>44</v>
      </c>
      <c r="P2827">
        <v>26.748999999999999</v>
      </c>
      <c r="Q2827">
        <v>4.4560999999999998E-4</v>
      </c>
      <c r="R2827">
        <v>6.5000000000000002E-2</v>
      </c>
      <c r="S2827">
        <f t="shared" si="44"/>
        <v>17.824400000000001</v>
      </c>
    </row>
    <row r="2828" spans="15:19" x14ac:dyDescent="0.2">
      <c r="O2828">
        <v>46.75</v>
      </c>
      <c r="P2828">
        <v>26.323</v>
      </c>
      <c r="Q2828">
        <v>4.5609999999999997E-4</v>
      </c>
      <c r="R2828">
        <v>6.5000000000000002E-2</v>
      </c>
      <c r="S2828">
        <f t="shared" si="44"/>
        <v>18.244</v>
      </c>
    </row>
    <row r="2829" spans="15:19" x14ac:dyDescent="0.2">
      <c r="O2829">
        <v>49.5</v>
      </c>
      <c r="P2829">
        <v>25.905000000000001</v>
      </c>
      <c r="Q2829">
        <v>4.6623999999999998E-4</v>
      </c>
      <c r="R2829">
        <v>6.5000000000000002E-2</v>
      </c>
      <c r="S2829">
        <f t="shared" si="44"/>
        <v>18.6496</v>
      </c>
    </row>
    <row r="2830" spans="15:19" x14ac:dyDescent="0.2">
      <c r="O2830">
        <v>52.25</v>
      </c>
      <c r="P2830">
        <v>25.495000000000001</v>
      </c>
      <c r="Q2830">
        <v>4.7610000000000003E-4</v>
      </c>
      <c r="R2830">
        <v>6.5000000000000002E-2</v>
      </c>
      <c r="S2830">
        <f t="shared" si="44"/>
        <v>19.044</v>
      </c>
    </row>
    <row r="2831" spans="15:19" x14ac:dyDescent="0.2">
      <c r="O2831">
        <v>55</v>
      </c>
      <c r="P2831">
        <v>25.094000000000001</v>
      </c>
      <c r="Q2831">
        <v>4.8570999999999998E-4</v>
      </c>
      <c r="R2831">
        <v>6.5000000000000002E-2</v>
      </c>
      <c r="S2831">
        <f t="shared" si="44"/>
        <v>19.4284</v>
      </c>
    </row>
    <row r="2832" spans="15:19" x14ac:dyDescent="0.2">
      <c r="O2832">
        <v>57.75</v>
      </c>
      <c r="P2832">
        <v>24.702999999999999</v>
      </c>
      <c r="Q2832">
        <v>4.9512000000000004E-4</v>
      </c>
      <c r="R2832">
        <v>6.5000000000000002E-2</v>
      </c>
      <c r="S2832">
        <f t="shared" si="44"/>
        <v>19.8048</v>
      </c>
    </row>
    <row r="2833" spans="15:19" x14ac:dyDescent="0.2">
      <c r="O2833">
        <v>60.5</v>
      </c>
      <c r="P2833">
        <v>24.32</v>
      </c>
      <c r="Q2833">
        <v>5.0436000000000003E-4</v>
      </c>
      <c r="R2833">
        <v>6.5000000000000002E-2</v>
      </c>
      <c r="S2833">
        <f t="shared" si="44"/>
        <v>20.174400000000002</v>
      </c>
    </row>
    <row r="2834" spans="15:19" x14ac:dyDescent="0.2">
      <c r="O2834">
        <v>63.25</v>
      </c>
      <c r="P2834">
        <v>23.946000000000002</v>
      </c>
      <c r="Q2834">
        <v>5.1345999999999998E-4</v>
      </c>
      <c r="R2834">
        <v>6.5000000000000002E-2</v>
      </c>
      <c r="S2834">
        <f t="shared" ref="S2834:S2897" si="45">Q2834*40*1000</f>
        <v>20.538399999999999</v>
      </c>
    </row>
    <row r="2835" spans="15:19" x14ac:dyDescent="0.2">
      <c r="O2835">
        <v>66</v>
      </c>
      <c r="P2835">
        <v>23.582000000000001</v>
      </c>
      <c r="Q2835">
        <v>5.2245000000000004E-4</v>
      </c>
      <c r="R2835">
        <v>6.5000000000000002E-2</v>
      </c>
      <c r="S2835">
        <f t="shared" si="45"/>
        <v>20.898</v>
      </c>
    </row>
    <row r="2836" spans="15:19" x14ac:dyDescent="0.2">
      <c r="O2836">
        <v>68.75</v>
      </c>
      <c r="P2836">
        <v>23.225999999999999</v>
      </c>
      <c r="Q2836">
        <v>5.3133E-4</v>
      </c>
      <c r="R2836">
        <v>6.5000000000000002E-2</v>
      </c>
      <c r="S2836">
        <f t="shared" si="45"/>
        <v>21.2532</v>
      </c>
    </row>
    <row r="2837" spans="15:19" x14ac:dyDescent="0.2">
      <c r="O2837">
        <v>71.5</v>
      </c>
      <c r="P2837">
        <v>22.88</v>
      </c>
      <c r="Q2837">
        <v>5.4012999999999999E-4</v>
      </c>
      <c r="R2837">
        <v>6.5000000000000002E-2</v>
      </c>
      <c r="S2837">
        <f t="shared" si="45"/>
        <v>21.605199999999996</v>
      </c>
    </row>
    <row r="2838" spans="15:19" x14ac:dyDescent="0.2">
      <c r="O2838">
        <v>74.25</v>
      </c>
      <c r="P2838">
        <v>22.542000000000002</v>
      </c>
      <c r="Q2838">
        <v>5.4887000000000002E-4</v>
      </c>
      <c r="R2838">
        <v>6.5000000000000002E-2</v>
      </c>
      <c r="S2838">
        <f t="shared" si="45"/>
        <v>21.954799999999999</v>
      </c>
    </row>
    <row r="2839" spans="15:19" x14ac:dyDescent="0.2">
      <c r="O2839">
        <v>77</v>
      </c>
      <c r="P2839">
        <v>22.213000000000001</v>
      </c>
      <c r="Q2839">
        <v>5.5754000000000003E-4</v>
      </c>
      <c r="R2839">
        <v>6.5000000000000002E-2</v>
      </c>
      <c r="S2839">
        <f t="shared" si="45"/>
        <v>22.301600000000001</v>
      </c>
    </row>
    <row r="2840" spans="15:19" x14ac:dyDescent="0.2">
      <c r="O2840">
        <v>79.75</v>
      </c>
      <c r="P2840">
        <v>21.891999999999999</v>
      </c>
      <c r="Q2840">
        <v>5.6616999999999995E-4</v>
      </c>
      <c r="R2840">
        <v>6.5000000000000002E-2</v>
      </c>
      <c r="S2840">
        <f t="shared" si="45"/>
        <v>22.646799999999999</v>
      </c>
    </row>
    <row r="2841" spans="15:19" x14ac:dyDescent="0.2">
      <c r="O2841">
        <v>82.5</v>
      </c>
      <c r="P2841">
        <v>21.58</v>
      </c>
      <c r="Q2841">
        <v>5.7474999999999996E-4</v>
      </c>
      <c r="R2841">
        <v>6.5000000000000002E-2</v>
      </c>
      <c r="S2841">
        <f t="shared" si="45"/>
        <v>22.989999999999995</v>
      </c>
    </row>
    <row r="2842" spans="15:19" x14ac:dyDescent="0.2">
      <c r="O2842">
        <v>85.25</v>
      </c>
      <c r="P2842">
        <v>21.274999999999999</v>
      </c>
      <c r="Q2842">
        <v>5.8330999999999997E-4</v>
      </c>
      <c r="R2842">
        <v>6.5000000000000002E-2</v>
      </c>
      <c r="S2842">
        <f t="shared" si="45"/>
        <v>23.3324</v>
      </c>
    </row>
    <row r="2843" spans="15:19" x14ac:dyDescent="0.2">
      <c r="O2843">
        <v>88</v>
      </c>
      <c r="P2843">
        <v>20.978999999999999</v>
      </c>
      <c r="Q2843">
        <v>5.9183E-4</v>
      </c>
      <c r="R2843">
        <v>6.5000000000000002E-2</v>
      </c>
      <c r="S2843">
        <f t="shared" si="45"/>
        <v>23.673199999999998</v>
      </c>
    </row>
    <row r="2844" spans="15:19" x14ac:dyDescent="0.2">
      <c r="O2844">
        <v>90.75</v>
      </c>
      <c r="P2844">
        <v>20.69</v>
      </c>
      <c r="Q2844">
        <v>6.0033000000000005E-4</v>
      </c>
      <c r="R2844">
        <v>6.5000000000000002E-2</v>
      </c>
      <c r="S2844">
        <f t="shared" si="45"/>
        <v>24.013200000000001</v>
      </c>
    </row>
    <row r="2845" spans="15:19" x14ac:dyDescent="0.2">
      <c r="O2845">
        <v>93.5</v>
      </c>
      <c r="P2845">
        <v>20.408999999999999</v>
      </c>
      <c r="Q2845">
        <v>6.0880999999999999E-4</v>
      </c>
      <c r="R2845">
        <v>6.5000000000000002E-2</v>
      </c>
      <c r="S2845">
        <f t="shared" si="45"/>
        <v>24.352399999999999</v>
      </c>
    </row>
    <row r="2846" spans="15:19" x14ac:dyDescent="0.2">
      <c r="O2846">
        <v>96.25</v>
      </c>
      <c r="P2846">
        <v>20.134</v>
      </c>
      <c r="Q2846">
        <v>6.1728E-4</v>
      </c>
      <c r="R2846">
        <v>6.5000000000000002E-2</v>
      </c>
      <c r="S2846">
        <f t="shared" si="45"/>
        <v>24.691199999999998</v>
      </c>
    </row>
    <row r="2847" spans="15:19" x14ac:dyDescent="0.2">
      <c r="O2847">
        <v>99</v>
      </c>
      <c r="P2847">
        <v>19.867000000000001</v>
      </c>
      <c r="Q2847">
        <v>6.2573000000000001E-4</v>
      </c>
      <c r="R2847">
        <v>6.5000000000000002E-2</v>
      </c>
      <c r="S2847">
        <f t="shared" si="45"/>
        <v>25.029200000000003</v>
      </c>
    </row>
    <row r="2848" spans="15:19" x14ac:dyDescent="0.2">
      <c r="O2848">
        <v>101.75</v>
      </c>
      <c r="P2848">
        <v>19.606999999999999</v>
      </c>
      <c r="Q2848">
        <v>6.3416999999999998E-4</v>
      </c>
      <c r="R2848">
        <v>6.5000000000000002E-2</v>
      </c>
      <c r="S2848">
        <f t="shared" si="45"/>
        <v>25.366799999999998</v>
      </c>
    </row>
    <row r="2849" spans="15:19" x14ac:dyDescent="0.2">
      <c r="O2849">
        <v>104.5</v>
      </c>
      <c r="P2849">
        <v>19.353000000000002</v>
      </c>
      <c r="Q2849">
        <v>6.4260000000000001E-4</v>
      </c>
      <c r="R2849">
        <v>6.5000000000000002E-2</v>
      </c>
      <c r="S2849">
        <f t="shared" si="45"/>
        <v>25.704000000000001</v>
      </c>
    </row>
    <row r="2850" spans="15:19" x14ac:dyDescent="0.2">
      <c r="O2850">
        <v>107.25</v>
      </c>
      <c r="P2850">
        <v>19.105</v>
      </c>
      <c r="Q2850">
        <v>6.5101999999999998E-4</v>
      </c>
      <c r="R2850">
        <v>6.5000000000000002E-2</v>
      </c>
      <c r="S2850">
        <f t="shared" si="45"/>
        <v>26.040800000000001</v>
      </c>
    </row>
    <row r="2851" spans="15:19" x14ac:dyDescent="0.2">
      <c r="O2851">
        <v>110</v>
      </c>
      <c r="P2851">
        <v>18.863</v>
      </c>
      <c r="Q2851">
        <v>6.5943000000000002E-4</v>
      </c>
      <c r="R2851">
        <v>6.5000000000000002E-2</v>
      </c>
      <c r="S2851">
        <f t="shared" si="45"/>
        <v>26.377199999999998</v>
      </c>
    </row>
    <row r="2852" spans="15:19" x14ac:dyDescent="0.2">
      <c r="O2852">
        <v>0</v>
      </c>
      <c r="P2852">
        <v>33.200000000000003</v>
      </c>
      <c r="Q2852">
        <v>1E-4</v>
      </c>
      <c r="R2852">
        <v>6.6000000000000003E-2</v>
      </c>
      <c r="S2852">
        <f t="shared" si="45"/>
        <v>4</v>
      </c>
    </row>
    <row r="2853" spans="15:19" x14ac:dyDescent="0.2">
      <c r="O2853">
        <v>2.75</v>
      </c>
      <c r="P2853">
        <v>33.271000000000001</v>
      </c>
      <c r="Q2853">
        <v>1.4464999999999999E-4</v>
      </c>
      <c r="R2853">
        <v>6.6000000000000003E-2</v>
      </c>
      <c r="S2853">
        <f t="shared" si="45"/>
        <v>5.7859999999999996</v>
      </c>
    </row>
    <row r="2854" spans="15:19" x14ac:dyDescent="0.2">
      <c r="O2854">
        <v>5.5</v>
      </c>
      <c r="P2854">
        <v>32.991999999999997</v>
      </c>
      <c r="Q2854">
        <v>1.8335000000000001E-4</v>
      </c>
      <c r="R2854">
        <v>6.6000000000000003E-2</v>
      </c>
      <c r="S2854">
        <f t="shared" si="45"/>
        <v>7.3340000000000005</v>
      </c>
    </row>
    <row r="2855" spans="15:19" x14ac:dyDescent="0.2">
      <c r="O2855">
        <v>8.25</v>
      </c>
      <c r="P2855">
        <v>32.500999999999998</v>
      </c>
      <c r="Q2855">
        <v>2.1714999999999999E-4</v>
      </c>
      <c r="R2855">
        <v>6.6000000000000003E-2</v>
      </c>
      <c r="S2855">
        <f t="shared" si="45"/>
        <v>8.6859999999999999</v>
      </c>
    </row>
    <row r="2856" spans="15:19" x14ac:dyDescent="0.2">
      <c r="O2856">
        <v>11</v>
      </c>
      <c r="P2856">
        <v>32.015999999999998</v>
      </c>
      <c r="Q2856">
        <v>2.4677999999999999E-4</v>
      </c>
      <c r="R2856">
        <v>6.6000000000000003E-2</v>
      </c>
      <c r="S2856">
        <f t="shared" si="45"/>
        <v>9.8712</v>
      </c>
    </row>
    <row r="2857" spans="15:19" x14ac:dyDescent="0.2">
      <c r="O2857">
        <v>13.75</v>
      </c>
      <c r="P2857">
        <v>31.609000000000002</v>
      </c>
      <c r="Q2857">
        <v>2.7284999999999999E-4</v>
      </c>
      <c r="R2857">
        <v>6.6000000000000003E-2</v>
      </c>
      <c r="S2857">
        <f t="shared" si="45"/>
        <v>10.914</v>
      </c>
    </row>
    <row r="2858" spans="15:19" x14ac:dyDescent="0.2">
      <c r="O2858">
        <v>16.5</v>
      </c>
      <c r="P2858">
        <v>31.177</v>
      </c>
      <c r="Q2858">
        <v>2.9598E-4</v>
      </c>
      <c r="R2858">
        <v>6.6000000000000003E-2</v>
      </c>
      <c r="S2858">
        <f t="shared" si="45"/>
        <v>11.8392</v>
      </c>
    </row>
    <row r="2859" spans="15:19" x14ac:dyDescent="0.2">
      <c r="O2859">
        <v>19.25</v>
      </c>
      <c r="P2859">
        <v>30.728000000000002</v>
      </c>
      <c r="Q2859">
        <v>3.1665000000000003E-4</v>
      </c>
      <c r="R2859">
        <v>6.6000000000000003E-2</v>
      </c>
      <c r="S2859">
        <f t="shared" si="45"/>
        <v>12.666</v>
      </c>
    </row>
    <row r="2860" spans="15:19" x14ac:dyDescent="0.2">
      <c r="O2860">
        <v>22</v>
      </c>
      <c r="P2860">
        <v>30.27</v>
      </c>
      <c r="Q2860">
        <v>3.3529000000000002E-4</v>
      </c>
      <c r="R2860">
        <v>6.6000000000000003E-2</v>
      </c>
      <c r="S2860">
        <f t="shared" si="45"/>
        <v>13.411600000000002</v>
      </c>
    </row>
    <row r="2861" spans="15:19" x14ac:dyDescent="0.2">
      <c r="O2861">
        <v>24.75</v>
      </c>
      <c r="P2861">
        <v>29.808</v>
      </c>
      <c r="Q2861">
        <v>3.5222999999999998E-4</v>
      </c>
      <c r="R2861">
        <v>6.6000000000000003E-2</v>
      </c>
      <c r="S2861">
        <f t="shared" si="45"/>
        <v>14.0892</v>
      </c>
    </row>
    <row r="2862" spans="15:19" x14ac:dyDescent="0.2">
      <c r="O2862">
        <v>27.5</v>
      </c>
      <c r="P2862">
        <v>29.344000000000001</v>
      </c>
      <c r="Q2862">
        <v>3.6775000000000002E-4</v>
      </c>
      <c r="R2862">
        <v>6.6000000000000003E-2</v>
      </c>
      <c r="S2862">
        <f t="shared" si="45"/>
        <v>14.71</v>
      </c>
    </row>
    <row r="2863" spans="15:19" x14ac:dyDescent="0.2">
      <c r="O2863">
        <v>30.25</v>
      </c>
      <c r="P2863">
        <v>28.881</v>
      </c>
      <c r="Q2863">
        <v>3.8206999999999998E-4</v>
      </c>
      <c r="R2863">
        <v>6.6000000000000003E-2</v>
      </c>
      <c r="S2863">
        <f t="shared" si="45"/>
        <v>15.2828</v>
      </c>
    </row>
    <row r="2864" spans="15:19" x14ac:dyDescent="0.2">
      <c r="O2864">
        <v>33</v>
      </c>
      <c r="P2864">
        <v>28.419</v>
      </c>
      <c r="Q2864">
        <v>3.9541000000000001E-4</v>
      </c>
      <c r="R2864">
        <v>6.6000000000000003E-2</v>
      </c>
      <c r="S2864">
        <f t="shared" si="45"/>
        <v>15.816400000000002</v>
      </c>
    </row>
    <row r="2865" spans="15:19" x14ac:dyDescent="0.2">
      <c r="O2865">
        <v>35.75</v>
      </c>
      <c r="P2865">
        <v>27.962</v>
      </c>
      <c r="Q2865">
        <v>4.0793999999999997E-4</v>
      </c>
      <c r="R2865">
        <v>6.6000000000000003E-2</v>
      </c>
      <c r="S2865">
        <f t="shared" si="45"/>
        <v>16.317599999999999</v>
      </c>
    </row>
    <row r="2866" spans="15:19" x14ac:dyDescent="0.2">
      <c r="O2866">
        <v>38.5</v>
      </c>
      <c r="P2866">
        <v>27.51</v>
      </c>
      <c r="Q2866">
        <v>4.1976999999999997E-4</v>
      </c>
      <c r="R2866">
        <v>6.6000000000000003E-2</v>
      </c>
      <c r="S2866">
        <f t="shared" si="45"/>
        <v>16.790799999999997</v>
      </c>
    </row>
    <row r="2867" spans="15:19" x14ac:dyDescent="0.2">
      <c r="O2867">
        <v>41.25</v>
      </c>
      <c r="P2867">
        <v>27.065000000000001</v>
      </c>
      <c r="Q2867">
        <v>4.3103E-4</v>
      </c>
      <c r="R2867">
        <v>6.6000000000000003E-2</v>
      </c>
      <c r="S2867">
        <f t="shared" si="45"/>
        <v>17.241199999999999</v>
      </c>
    </row>
    <row r="2868" spans="15:19" x14ac:dyDescent="0.2">
      <c r="O2868">
        <v>44</v>
      </c>
      <c r="P2868">
        <v>26.626999999999999</v>
      </c>
      <c r="Q2868">
        <v>4.4181E-4</v>
      </c>
      <c r="R2868">
        <v>6.6000000000000003E-2</v>
      </c>
      <c r="S2868">
        <f t="shared" si="45"/>
        <v>17.6724</v>
      </c>
    </row>
    <row r="2869" spans="15:19" x14ac:dyDescent="0.2">
      <c r="O2869">
        <v>46.75</v>
      </c>
      <c r="P2869">
        <v>26.196999999999999</v>
      </c>
      <c r="Q2869">
        <v>4.5218999999999999E-4</v>
      </c>
      <c r="R2869">
        <v>6.6000000000000003E-2</v>
      </c>
      <c r="S2869">
        <f t="shared" si="45"/>
        <v>18.087599999999998</v>
      </c>
    </row>
    <row r="2870" spans="15:19" x14ac:dyDescent="0.2">
      <c r="O2870">
        <v>49.5</v>
      </c>
      <c r="P2870">
        <v>25.774999999999999</v>
      </c>
      <c r="Q2870">
        <v>4.6223999999999999E-4</v>
      </c>
      <c r="R2870">
        <v>6.6000000000000003E-2</v>
      </c>
      <c r="S2870">
        <f t="shared" si="45"/>
        <v>18.489599999999999</v>
      </c>
    </row>
    <row r="2871" spans="15:19" x14ac:dyDescent="0.2">
      <c r="O2871">
        <v>52.25</v>
      </c>
      <c r="P2871">
        <v>25.361999999999998</v>
      </c>
      <c r="Q2871">
        <v>4.7202000000000002E-4</v>
      </c>
      <c r="R2871">
        <v>6.6000000000000003E-2</v>
      </c>
      <c r="S2871">
        <f t="shared" si="45"/>
        <v>18.880800000000001</v>
      </c>
    </row>
    <row r="2872" spans="15:19" x14ac:dyDescent="0.2">
      <c r="O2872">
        <v>55</v>
      </c>
      <c r="P2872">
        <v>24.957999999999998</v>
      </c>
      <c r="Q2872">
        <v>4.8156000000000002E-4</v>
      </c>
      <c r="R2872">
        <v>6.6000000000000003E-2</v>
      </c>
      <c r="S2872">
        <f t="shared" si="45"/>
        <v>19.2624</v>
      </c>
    </row>
    <row r="2873" spans="15:19" x14ac:dyDescent="0.2">
      <c r="O2873">
        <v>57.75</v>
      </c>
      <c r="P2873">
        <v>24.562999999999999</v>
      </c>
      <c r="Q2873">
        <v>4.9091E-4</v>
      </c>
      <c r="R2873">
        <v>6.6000000000000003E-2</v>
      </c>
      <c r="S2873">
        <f t="shared" si="45"/>
        <v>19.636399999999998</v>
      </c>
    </row>
    <row r="2874" spans="15:19" x14ac:dyDescent="0.2">
      <c r="O2874">
        <v>60.5</v>
      </c>
      <c r="P2874">
        <v>24.178000000000001</v>
      </c>
      <c r="Q2874">
        <v>5.0009999999999996E-4</v>
      </c>
      <c r="R2874">
        <v>6.6000000000000003E-2</v>
      </c>
      <c r="S2874">
        <f t="shared" si="45"/>
        <v>20.003999999999998</v>
      </c>
    </row>
    <row r="2875" spans="15:19" x14ac:dyDescent="0.2">
      <c r="O2875">
        <v>63.25</v>
      </c>
      <c r="P2875">
        <v>23.802</v>
      </c>
      <c r="Q2875">
        <v>5.0914999999999999E-4</v>
      </c>
      <c r="R2875">
        <v>6.6000000000000003E-2</v>
      </c>
      <c r="S2875">
        <f t="shared" si="45"/>
        <v>20.366</v>
      </c>
    </row>
    <row r="2876" spans="15:19" x14ac:dyDescent="0.2">
      <c r="O2876">
        <v>66</v>
      </c>
      <c r="P2876">
        <v>23.436</v>
      </c>
      <c r="Q2876">
        <v>5.1809000000000002E-4</v>
      </c>
      <c r="R2876">
        <v>6.6000000000000003E-2</v>
      </c>
      <c r="S2876">
        <f t="shared" si="45"/>
        <v>20.723600000000001</v>
      </c>
    </row>
    <row r="2877" spans="15:19" x14ac:dyDescent="0.2">
      <c r="O2877">
        <v>68.75</v>
      </c>
      <c r="P2877">
        <v>23.079000000000001</v>
      </c>
      <c r="Q2877">
        <v>5.2694000000000005E-4</v>
      </c>
      <c r="R2877">
        <v>6.6000000000000003E-2</v>
      </c>
      <c r="S2877">
        <f t="shared" si="45"/>
        <v>21.0776</v>
      </c>
    </row>
    <row r="2878" spans="15:19" x14ac:dyDescent="0.2">
      <c r="O2878">
        <v>71.5</v>
      </c>
      <c r="P2878">
        <v>22.731000000000002</v>
      </c>
      <c r="Q2878">
        <v>5.3571000000000001E-4</v>
      </c>
      <c r="R2878">
        <v>6.6000000000000003E-2</v>
      </c>
      <c r="S2878">
        <f t="shared" si="45"/>
        <v>21.4284</v>
      </c>
    </row>
    <row r="2879" spans="15:19" x14ac:dyDescent="0.2">
      <c r="O2879">
        <v>74.25</v>
      </c>
      <c r="P2879">
        <v>22.391999999999999</v>
      </c>
      <c r="Q2879">
        <v>5.4442E-4</v>
      </c>
      <c r="R2879">
        <v>6.6000000000000003E-2</v>
      </c>
      <c r="S2879">
        <f t="shared" si="45"/>
        <v>21.776799999999998</v>
      </c>
    </row>
    <row r="2880" spans="15:19" x14ac:dyDescent="0.2">
      <c r="O2880">
        <v>77</v>
      </c>
      <c r="P2880">
        <v>22.062000000000001</v>
      </c>
      <c r="Q2880">
        <v>5.5307000000000002E-4</v>
      </c>
      <c r="R2880">
        <v>6.6000000000000003E-2</v>
      </c>
      <c r="S2880">
        <f t="shared" si="45"/>
        <v>22.122800000000002</v>
      </c>
    </row>
    <row r="2881" spans="15:19" x14ac:dyDescent="0.2">
      <c r="O2881">
        <v>79.75</v>
      </c>
      <c r="P2881">
        <v>21.74</v>
      </c>
      <c r="Q2881">
        <v>5.6167999999999995E-4</v>
      </c>
      <c r="R2881">
        <v>6.6000000000000003E-2</v>
      </c>
      <c r="S2881">
        <f t="shared" si="45"/>
        <v>22.467199999999998</v>
      </c>
    </row>
    <row r="2882" spans="15:19" x14ac:dyDescent="0.2">
      <c r="O2882">
        <v>82.5</v>
      </c>
      <c r="P2882">
        <v>21.427</v>
      </c>
      <c r="Q2882">
        <v>5.7025000000000001E-4</v>
      </c>
      <c r="R2882">
        <v>6.6000000000000003E-2</v>
      </c>
      <c r="S2882">
        <f t="shared" si="45"/>
        <v>22.81</v>
      </c>
    </row>
    <row r="2883" spans="15:19" x14ac:dyDescent="0.2">
      <c r="O2883">
        <v>85.25</v>
      </c>
      <c r="P2883">
        <v>21.122</v>
      </c>
      <c r="Q2883">
        <v>5.7879000000000003E-4</v>
      </c>
      <c r="R2883">
        <v>6.6000000000000003E-2</v>
      </c>
      <c r="S2883">
        <f t="shared" si="45"/>
        <v>23.151600000000002</v>
      </c>
    </row>
    <row r="2884" spans="15:19" x14ac:dyDescent="0.2">
      <c r="O2884">
        <v>88</v>
      </c>
      <c r="P2884">
        <v>20.824999999999999</v>
      </c>
      <c r="Q2884">
        <v>5.8730000000000002E-4</v>
      </c>
      <c r="R2884">
        <v>6.6000000000000003E-2</v>
      </c>
      <c r="S2884">
        <f t="shared" si="45"/>
        <v>23.491999999999997</v>
      </c>
    </row>
    <row r="2885" spans="15:19" x14ac:dyDescent="0.2">
      <c r="O2885">
        <v>90.75</v>
      </c>
      <c r="P2885">
        <v>20.536000000000001</v>
      </c>
      <c r="Q2885">
        <v>5.9579000000000001E-4</v>
      </c>
      <c r="R2885">
        <v>6.6000000000000003E-2</v>
      </c>
      <c r="S2885">
        <f t="shared" si="45"/>
        <v>23.831600000000002</v>
      </c>
    </row>
    <row r="2886" spans="15:19" x14ac:dyDescent="0.2">
      <c r="O2886">
        <v>93.5</v>
      </c>
      <c r="P2886">
        <v>20.254000000000001</v>
      </c>
      <c r="Q2886">
        <v>6.0426000000000002E-4</v>
      </c>
      <c r="R2886">
        <v>6.6000000000000003E-2</v>
      </c>
      <c r="S2886">
        <f t="shared" si="45"/>
        <v>24.170400000000001</v>
      </c>
    </row>
    <row r="2887" spans="15:19" x14ac:dyDescent="0.2">
      <c r="O2887">
        <v>96.25</v>
      </c>
      <c r="P2887">
        <v>19.98</v>
      </c>
      <c r="Q2887">
        <v>6.1271999999999997E-4</v>
      </c>
      <c r="R2887">
        <v>6.6000000000000003E-2</v>
      </c>
      <c r="S2887">
        <f t="shared" si="45"/>
        <v>24.508799999999997</v>
      </c>
    </row>
    <row r="2888" spans="15:19" x14ac:dyDescent="0.2">
      <c r="O2888">
        <v>99</v>
      </c>
      <c r="P2888">
        <v>19.712</v>
      </c>
      <c r="Q2888">
        <v>6.2116000000000005E-4</v>
      </c>
      <c r="R2888">
        <v>6.6000000000000003E-2</v>
      </c>
      <c r="S2888">
        <f t="shared" si="45"/>
        <v>24.846400000000003</v>
      </c>
    </row>
    <row r="2889" spans="15:19" x14ac:dyDescent="0.2">
      <c r="O2889">
        <v>101.75</v>
      </c>
      <c r="P2889">
        <v>19.452000000000002</v>
      </c>
      <c r="Q2889">
        <v>6.2958999999999997E-4</v>
      </c>
      <c r="R2889">
        <v>6.6000000000000003E-2</v>
      </c>
      <c r="S2889">
        <f t="shared" si="45"/>
        <v>25.183600000000002</v>
      </c>
    </row>
    <row r="2890" spans="15:19" x14ac:dyDescent="0.2">
      <c r="O2890">
        <v>104.5</v>
      </c>
      <c r="P2890">
        <v>19.198</v>
      </c>
      <c r="Q2890">
        <v>6.3801999999999999E-4</v>
      </c>
      <c r="R2890">
        <v>6.6000000000000003E-2</v>
      </c>
      <c r="S2890">
        <f t="shared" si="45"/>
        <v>25.520800000000001</v>
      </c>
    </row>
    <row r="2891" spans="15:19" x14ac:dyDescent="0.2">
      <c r="O2891">
        <v>107.25</v>
      </c>
      <c r="P2891">
        <v>18.95</v>
      </c>
      <c r="Q2891">
        <v>6.4643000000000003E-4</v>
      </c>
      <c r="R2891">
        <v>6.6000000000000003E-2</v>
      </c>
      <c r="S2891">
        <f t="shared" si="45"/>
        <v>25.857199999999999</v>
      </c>
    </row>
    <row r="2892" spans="15:19" x14ac:dyDescent="0.2">
      <c r="O2892">
        <v>110</v>
      </c>
      <c r="P2892">
        <v>18.709</v>
      </c>
      <c r="Q2892">
        <v>6.5485000000000001E-4</v>
      </c>
      <c r="R2892">
        <v>6.6000000000000003E-2</v>
      </c>
      <c r="S2892">
        <f t="shared" si="45"/>
        <v>26.194000000000003</v>
      </c>
    </row>
    <row r="2893" spans="15:19" x14ac:dyDescent="0.2">
      <c r="O2893">
        <v>0</v>
      </c>
      <c r="P2893">
        <v>33.200000000000003</v>
      </c>
      <c r="Q2893">
        <v>1E-4</v>
      </c>
      <c r="R2893">
        <v>6.7000000000000004E-2</v>
      </c>
      <c r="S2893">
        <f t="shared" si="45"/>
        <v>4</v>
      </c>
    </row>
    <row r="2894" spans="15:19" x14ac:dyDescent="0.2">
      <c r="O2894">
        <v>2.75</v>
      </c>
      <c r="P2894">
        <v>33.256999999999998</v>
      </c>
      <c r="Q2894">
        <v>1.4438999999999999E-4</v>
      </c>
      <c r="R2894">
        <v>6.7000000000000004E-2</v>
      </c>
      <c r="S2894">
        <f t="shared" si="45"/>
        <v>5.7755999999999998</v>
      </c>
    </row>
    <row r="2895" spans="15:19" x14ac:dyDescent="0.2">
      <c r="O2895">
        <v>5.5</v>
      </c>
      <c r="P2895">
        <v>32.968000000000004</v>
      </c>
      <c r="Q2895">
        <v>1.8280999999999999E-4</v>
      </c>
      <c r="R2895">
        <v>6.7000000000000004E-2</v>
      </c>
      <c r="S2895">
        <f t="shared" si="45"/>
        <v>7.3124000000000002</v>
      </c>
    </row>
    <row r="2896" spans="15:19" x14ac:dyDescent="0.2">
      <c r="O2896">
        <v>8.25</v>
      </c>
      <c r="P2896">
        <v>32.468000000000004</v>
      </c>
      <c r="Q2896">
        <v>2.163E-4</v>
      </c>
      <c r="R2896">
        <v>6.7000000000000004E-2</v>
      </c>
      <c r="S2896">
        <f t="shared" si="45"/>
        <v>8.6519999999999992</v>
      </c>
    </row>
    <row r="2897" spans="15:19" x14ac:dyDescent="0.2">
      <c r="O2897">
        <v>11</v>
      </c>
      <c r="P2897">
        <v>31.972999999999999</v>
      </c>
      <c r="Q2897">
        <v>2.4561E-4</v>
      </c>
      <c r="R2897">
        <v>6.7000000000000004E-2</v>
      </c>
      <c r="S2897">
        <f t="shared" si="45"/>
        <v>9.8244000000000007</v>
      </c>
    </row>
    <row r="2898" spans="15:19" x14ac:dyDescent="0.2">
      <c r="O2898">
        <v>13.75</v>
      </c>
      <c r="P2898">
        <v>31.558</v>
      </c>
      <c r="Q2898">
        <v>2.7137E-4</v>
      </c>
      <c r="R2898">
        <v>6.7000000000000004E-2</v>
      </c>
      <c r="S2898">
        <f t="shared" ref="S2898:S2961" si="46">Q2898*40*1000</f>
        <v>10.854799999999999</v>
      </c>
    </row>
    <row r="2899" spans="15:19" x14ac:dyDescent="0.2">
      <c r="O2899">
        <v>16.5</v>
      </c>
      <c r="P2899">
        <v>31.117999999999999</v>
      </c>
      <c r="Q2899">
        <v>2.942E-4</v>
      </c>
      <c r="R2899">
        <v>6.7000000000000004E-2</v>
      </c>
      <c r="S2899">
        <f t="shared" si="46"/>
        <v>11.768000000000001</v>
      </c>
    </row>
    <row r="2900" spans="15:19" x14ac:dyDescent="0.2">
      <c r="O2900">
        <v>19.25</v>
      </c>
      <c r="P2900">
        <v>30.661000000000001</v>
      </c>
      <c r="Q2900">
        <v>3.1459000000000001E-4</v>
      </c>
      <c r="R2900">
        <v>6.7000000000000004E-2</v>
      </c>
      <c r="S2900">
        <f t="shared" si="46"/>
        <v>12.583600000000001</v>
      </c>
    </row>
    <row r="2901" spans="15:19" x14ac:dyDescent="0.2">
      <c r="O2901">
        <v>22</v>
      </c>
      <c r="P2901">
        <v>30.196000000000002</v>
      </c>
      <c r="Q2901">
        <v>3.3295999999999998E-4</v>
      </c>
      <c r="R2901">
        <v>6.7000000000000004E-2</v>
      </c>
      <c r="S2901">
        <f t="shared" si="46"/>
        <v>13.318399999999999</v>
      </c>
    </row>
    <row r="2902" spans="15:19" x14ac:dyDescent="0.2">
      <c r="O2902">
        <v>24.75</v>
      </c>
      <c r="P2902">
        <v>29.727</v>
      </c>
      <c r="Q2902">
        <v>3.4966000000000001E-4</v>
      </c>
      <c r="R2902">
        <v>6.7000000000000004E-2</v>
      </c>
      <c r="S2902">
        <f t="shared" si="46"/>
        <v>13.9864</v>
      </c>
    </row>
    <row r="2903" spans="15:19" x14ac:dyDescent="0.2">
      <c r="O2903">
        <v>27.5</v>
      </c>
      <c r="P2903">
        <v>29.256</v>
      </c>
      <c r="Q2903">
        <v>3.6495000000000001E-4</v>
      </c>
      <c r="R2903">
        <v>6.7000000000000004E-2</v>
      </c>
      <c r="S2903">
        <f t="shared" si="46"/>
        <v>14.597999999999999</v>
      </c>
    </row>
    <row r="2904" spans="15:19" x14ac:dyDescent="0.2">
      <c r="O2904">
        <v>30.25</v>
      </c>
      <c r="P2904">
        <v>28.785</v>
      </c>
      <c r="Q2904">
        <v>3.7908000000000001E-4</v>
      </c>
      <c r="R2904">
        <v>6.7000000000000004E-2</v>
      </c>
      <c r="S2904">
        <f t="shared" si="46"/>
        <v>15.1632</v>
      </c>
    </row>
    <row r="2905" spans="15:19" x14ac:dyDescent="0.2">
      <c r="O2905">
        <v>33</v>
      </c>
      <c r="P2905">
        <v>28.318000000000001</v>
      </c>
      <c r="Q2905">
        <v>3.9224000000000003E-4</v>
      </c>
      <c r="R2905">
        <v>6.7000000000000004E-2</v>
      </c>
      <c r="S2905">
        <f t="shared" si="46"/>
        <v>15.689600000000002</v>
      </c>
    </row>
    <row r="2906" spans="15:19" x14ac:dyDescent="0.2">
      <c r="O2906">
        <v>35.75</v>
      </c>
      <c r="P2906">
        <v>27.855</v>
      </c>
      <c r="Q2906">
        <v>4.0460000000000002E-4</v>
      </c>
      <c r="R2906">
        <v>6.7000000000000004E-2</v>
      </c>
      <c r="S2906">
        <f t="shared" si="46"/>
        <v>16.184000000000001</v>
      </c>
    </row>
    <row r="2907" spans="15:19" x14ac:dyDescent="0.2">
      <c r="O2907">
        <v>38.5</v>
      </c>
      <c r="P2907">
        <v>27.398</v>
      </c>
      <c r="Q2907">
        <v>4.1628999999999999E-4</v>
      </c>
      <c r="R2907">
        <v>6.7000000000000004E-2</v>
      </c>
      <c r="S2907">
        <f t="shared" si="46"/>
        <v>16.651599999999998</v>
      </c>
    </row>
    <row r="2908" spans="15:19" x14ac:dyDescent="0.2">
      <c r="O2908">
        <v>41.25</v>
      </c>
      <c r="P2908">
        <v>26.948</v>
      </c>
      <c r="Q2908">
        <v>4.2742000000000002E-4</v>
      </c>
      <c r="R2908">
        <v>6.7000000000000004E-2</v>
      </c>
      <c r="S2908">
        <f t="shared" si="46"/>
        <v>17.096800000000002</v>
      </c>
    </row>
    <row r="2909" spans="15:19" x14ac:dyDescent="0.2">
      <c r="O2909">
        <v>44</v>
      </c>
      <c r="P2909">
        <v>26.504999999999999</v>
      </c>
      <c r="Q2909">
        <v>4.3808999999999997E-4</v>
      </c>
      <c r="R2909">
        <v>6.7000000000000004E-2</v>
      </c>
      <c r="S2909">
        <f t="shared" si="46"/>
        <v>17.523600000000002</v>
      </c>
    </row>
    <row r="2910" spans="15:19" x14ac:dyDescent="0.2">
      <c r="O2910">
        <v>46.75</v>
      </c>
      <c r="P2910">
        <v>26.071000000000002</v>
      </c>
      <c r="Q2910">
        <v>4.4838000000000001E-4</v>
      </c>
      <c r="R2910">
        <v>6.7000000000000004E-2</v>
      </c>
      <c r="S2910">
        <f t="shared" si="46"/>
        <v>17.935200000000002</v>
      </c>
    </row>
    <row r="2911" spans="15:19" x14ac:dyDescent="0.2">
      <c r="O2911">
        <v>49.5</v>
      </c>
      <c r="P2911">
        <v>25.646000000000001</v>
      </c>
      <c r="Q2911">
        <v>4.5834000000000001E-4</v>
      </c>
      <c r="R2911">
        <v>6.7000000000000004E-2</v>
      </c>
      <c r="S2911">
        <f t="shared" si="46"/>
        <v>18.333599999999997</v>
      </c>
    </row>
    <row r="2912" spans="15:19" x14ac:dyDescent="0.2">
      <c r="O2912">
        <v>52.25</v>
      </c>
      <c r="P2912">
        <v>25.228999999999999</v>
      </c>
      <c r="Q2912">
        <v>4.6804000000000003E-4</v>
      </c>
      <c r="R2912">
        <v>6.7000000000000004E-2</v>
      </c>
      <c r="S2912">
        <f t="shared" si="46"/>
        <v>18.721600000000002</v>
      </c>
    </row>
    <row r="2913" spans="15:19" x14ac:dyDescent="0.2">
      <c r="O2913">
        <v>55</v>
      </c>
      <c r="P2913">
        <v>24.823</v>
      </c>
      <c r="Q2913">
        <v>4.7751E-4</v>
      </c>
      <c r="R2913">
        <v>6.7000000000000004E-2</v>
      </c>
      <c r="S2913">
        <f t="shared" si="46"/>
        <v>19.1004</v>
      </c>
    </row>
    <row r="2914" spans="15:19" x14ac:dyDescent="0.2">
      <c r="O2914">
        <v>57.75</v>
      </c>
      <c r="P2914">
        <v>24.425000000000001</v>
      </c>
      <c r="Q2914">
        <v>4.8680000000000001E-4</v>
      </c>
      <c r="R2914">
        <v>6.7000000000000004E-2</v>
      </c>
      <c r="S2914">
        <f t="shared" si="46"/>
        <v>19.472000000000001</v>
      </c>
    </row>
    <row r="2915" spans="15:19" x14ac:dyDescent="0.2">
      <c r="O2915">
        <v>60.5</v>
      </c>
      <c r="P2915">
        <v>24.038</v>
      </c>
      <c r="Q2915">
        <v>4.9594000000000005E-4</v>
      </c>
      <c r="R2915">
        <v>6.7000000000000004E-2</v>
      </c>
      <c r="S2915">
        <f t="shared" si="46"/>
        <v>19.837600000000005</v>
      </c>
    </row>
    <row r="2916" spans="15:19" x14ac:dyDescent="0.2">
      <c r="O2916">
        <v>63.25</v>
      </c>
      <c r="P2916">
        <v>23.66</v>
      </c>
      <c r="Q2916">
        <v>5.0495E-4</v>
      </c>
      <c r="R2916">
        <v>6.7000000000000004E-2</v>
      </c>
      <c r="S2916">
        <f t="shared" si="46"/>
        <v>20.198</v>
      </c>
    </row>
    <row r="2917" spans="15:19" x14ac:dyDescent="0.2">
      <c r="O2917">
        <v>66</v>
      </c>
      <c r="P2917">
        <v>23.292000000000002</v>
      </c>
      <c r="Q2917">
        <v>5.1385999999999999E-4</v>
      </c>
      <c r="R2917">
        <v>6.7000000000000004E-2</v>
      </c>
      <c r="S2917">
        <f t="shared" si="46"/>
        <v>20.554400000000001</v>
      </c>
    </row>
    <row r="2918" spans="15:19" x14ac:dyDescent="0.2">
      <c r="O2918">
        <v>68.75</v>
      </c>
      <c r="P2918">
        <v>22.933</v>
      </c>
      <c r="Q2918">
        <v>5.2267000000000004E-4</v>
      </c>
      <c r="R2918">
        <v>6.7000000000000004E-2</v>
      </c>
      <c r="S2918">
        <f t="shared" si="46"/>
        <v>20.906800000000004</v>
      </c>
    </row>
    <row r="2919" spans="15:19" x14ac:dyDescent="0.2">
      <c r="O2919">
        <v>71.5</v>
      </c>
      <c r="P2919">
        <v>22.584</v>
      </c>
      <c r="Q2919">
        <v>5.3142E-4</v>
      </c>
      <c r="R2919">
        <v>6.7000000000000004E-2</v>
      </c>
      <c r="S2919">
        <f t="shared" si="46"/>
        <v>21.256799999999998</v>
      </c>
    </row>
    <row r="2920" spans="15:19" x14ac:dyDescent="0.2">
      <c r="O2920">
        <v>74.25</v>
      </c>
      <c r="P2920">
        <v>22.244</v>
      </c>
      <c r="Q2920">
        <v>5.4009999999999996E-4</v>
      </c>
      <c r="R2920">
        <v>6.7000000000000004E-2</v>
      </c>
      <c r="S2920">
        <f t="shared" si="46"/>
        <v>21.603999999999999</v>
      </c>
    </row>
    <row r="2921" spans="15:19" x14ac:dyDescent="0.2">
      <c r="O2921">
        <v>77</v>
      </c>
      <c r="P2921">
        <v>21.911999999999999</v>
      </c>
      <c r="Q2921">
        <v>5.4872999999999999E-4</v>
      </c>
      <c r="R2921">
        <v>6.7000000000000004E-2</v>
      </c>
      <c r="S2921">
        <f t="shared" si="46"/>
        <v>21.949199999999998</v>
      </c>
    </row>
    <row r="2922" spans="15:19" x14ac:dyDescent="0.2">
      <c r="O2922">
        <v>79.75</v>
      </c>
      <c r="P2922">
        <v>21.59</v>
      </c>
      <c r="Q2922">
        <v>5.5732000000000004E-4</v>
      </c>
      <c r="R2922">
        <v>6.7000000000000004E-2</v>
      </c>
      <c r="S2922">
        <f t="shared" si="46"/>
        <v>22.2928</v>
      </c>
    </row>
    <row r="2923" spans="15:19" x14ac:dyDescent="0.2">
      <c r="O2923">
        <v>82.5</v>
      </c>
      <c r="P2923">
        <v>21.276</v>
      </c>
      <c r="Q2923">
        <v>5.6587E-4</v>
      </c>
      <c r="R2923">
        <v>6.7000000000000004E-2</v>
      </c>
      <c r="S2923">
        <f t="shared" si="46"/>
        <v>22.634799999999998</v>
      </c>
    </row>
    <row r="2924" spans="15:19" x14ac:dyDescent="0.2">
      <c r="O2924">
        <v>85.25</v>
      </c>
      <c r="P2924">
        <v>20.971</v>
      </c>
      <c r="Q2924">
        <v>5.7439000000000004E-4</v>
      </c>
      <c r="R2924">
        <v>6.7000000000000004E-2</v>
      </c>
      <c r="S2924">
        <f t="shared" si="46"/>
        <v>22.975600000000004</v>
      </c>
    </row>
    <row r="2925" spans="15:19" x14ac:dyDescent="0.2">
      <c r="O2925">
        <v>88</v>
      </c>
      <c r="P2925">
        <v>20.672999999999998</v>
      </c>
      <c r="Q2925">
        <v>5.8290000000000002E-4</v>
      </c>
      <c r="R2925">
        <v>6.7000000000000004E-2</v>
      </c>
      <c r="S2925">
        <f t="shared" si="46"/>
        <v>23.315999999999999</v>
      </c>
    </row>
    <row r="2926" spans="15:19" x14ac:dyDescent="0.2">
      <c r="O2926">
        <v>90.75</v>
      </c>
      <c r="P2926">
        <v>20.384</v>
      </c>
      <c r="Q2926">
        <v>5.9137000000000002E-4</v>
      </c>
      <c r="R2926">
        <v>6.7000000000000004E-2</v>
      </c>
      <c r="S2926">
        <f t="shared" si="46"/>
        <v>23.654800000000002</v>
      </c>
    </row>
    <row r="2927" spans="15:19" x14ac:dyDescent="0.2">
      <c r="O2927">
        <v>93.5</v>
      </c>
      <c r="P2927">
        <v>20.102</v>
      </c>
      <c r="Q2927">
        <v>5.9984000000000003E-4</v>
      </c>
      <c r="R2927">
        <v>6.7000000000000004E-2</v>
      </c>
      <c r="S2927">
        <f t="shared" si="46"/>
        <v>23.993600000000001</v>
      </c>
    </row>
    <row r="2928" spans="15:19" x14ac:dyDescent="0.2">
      <c r="O2928">
        <v>96.25</v>
      </c>
      <c r="P2928">
        <v>19.827000000000002</v>
      </c>
      <c r="Q2928">
        <v>6.0829000000000005E-4</v>
      </c>
      <c r="R2928">
        <v>6.7000000000000004E-2</v>
      </c>
      <c r="S2928">
        <f t="shared" si="46"/>
        <v>24.331600000000002</v>
      </c>
    </row>
    <row r="2929" spans="15:19" x14ac:dyDescent="0.2">
      <c r="O2929">
        <v>99</v>
      </c>
      <c r="P2929">
        <v>19.559999999999999</v>
      </c>
      <c r="Q2929">
        <v>6.1673000000000001E-4</v>
      </c>
      <c r="R2929">
        <v>6.7000000000000004E-2</v>
      </c>
      <c r="S2929">
        <f t="shared" si="46"/>
        <v>24.669200000000004</v>
      </c>
    </row>
    <row r="2930" spans="15:19" x14ac:dyDescent="0.2">
      <c r="O2930">
        <v>101.75</v>
      </c>
      <c r="P2930">
        <v>19.298999999999999</v>
      </c>
      <c r="Q2930">
        <v>6.2514999999999999E-4</v>
      </c>
      <c r="R2930">
        <v>6.7000000000000004E-2</v>
      </c>
      <c r="S2930">
        <f t="shared" si="46"/>
        <v>25.006</v>
      </c>
    </row>
    <row r="2931" spans="15:19" x14ac:dyDescent="0.2">
      <c r="O2931">
        <v>104.5</v>
      </c>
      <c r="P2931">
        <v>19.045000000000002</v>
      </c>
      <c r="Q2931">
        <v>6.3356999999999997E-4</v>
      </c>
      <c r="R2931">
        <v>6.7000000000000004E-2</v>
      </c>
      <c r="S2931">
        <f t="shared" si="46"/>
        <v>25.342799999999997</v>
      </c>
    </row>
    <row r="2932" spans="15:19" x14ac:dyDescent="0.2">
      <c r="O2932">
        <v>107.25</v>
      </c>
      <c r="P2932">
        <v>18.797999999999998</v>
      </c>
      <c r="Q2932">
        <v>6.4199000000000005E-4</v>
      </c>
      <c r="R2932">
        <v>6.7000000000000004E-2</v>
      </c>
      <c r="S2932">
        <f t="shared" si="46"/>
        <v>25.679600000000004</v>
      </c>
    </row>
    <row r="2933" spans="15:19" x14ac:dyDescent="0.2">
      <c r="O2933">
        <v>110</v>
      </c>
      <c r="P2933">
        <v>18.556999999999999</v>
      </c>
      <c r="Q2933">
        <v>6.5039000000000004E-4</v>
      </c>
      <c r="R2933">
        <v>6.7000000000000004E-2</v>
      </c>
      <c r="S2933">
        <f t="shared" si="46"/>
        <v>26.015599999999999</v>
      </c>
    </row>
    <row r="2934" spans="15:19" x14ac:dyDescent="0.2">
      <c r="O2934">
        <v>0</v>
      </c>
      <c r="P2934">
        <v>33.200000000000003</v>
      </c>
      <c r="Q2934">
        <v>1E-4</v>
      </c>
      <c r="R2934">
        <v>6.8000000000000005E-2</v>
      </c>
      <c r="S2934">
        <f t="shared" si="46"/>
        <v>4</v>
      </c>
    </row>
    <row r="2935" spans="15:19" x14ac:dyDescent="0.2">
      <c r="O2935">
        <v>2.75</v>
      </c>
      <c r="P2935">
        <v>33.244</v>
      </c>
      <c r="Q2935">
        <v>1.4414000000000001E-4</v>
      </c>
      <c r="R2935">
        <v>6.8000000000000005E-2</v>
      </c>
      <c r="S2935">
        <f t="shared" si="46"/>
        <v>5.7656000000000009</v>
      </c>
    </row>
    <row r="2936" spans="15:19" x14ac:dyDescent="0.2">
      <c r="O2936">
        <v>5.5</v>
      </c>
      <c r="P2936">
        <v>32.945</v>
      </c>
      <c r="Q2936">
        <v>1.8227E-4</v>
      </c>
      <c r="R2936">
        <v>6.8000000000000005E-2</v>
      </c>
      <c r="S2936">
        <f t="shared" si="46"/>
        <v>7.2907999999999999</v>
      </c>
    </row>
    <row r="2937" spans="15:19" x14ac:dyDescent="0.2">
      <c r="O2937">
        <v>8.25</v>
      </c>
      <c r="P2937">
        <v>32.435000000000002</v>
      </c>
      <c r="Q2937">
        <v>2.1545000000000001E-4</v>
      </c>
      <c r="R2937">
        <v>6.8000000000000005E-2</v>
      </c>
      <c r="S2937">
        <f t="shared" si="46"/>
        <v>8.6180000000000003</v>
      </c>
    </row>
    <row r="2938" spans="15:19" x14ac:dyDescent="0.2">
      <c r="O2938">
        <v>11</v>
      </c>
      <c r="P2938">
        <v>31.931000000000001</v>
      </c>
      <c r="Q2938">
        <v>2.4446E-4</v>
      </c>
      <c r="R2938">
        <v>6.8000000000000005E-2</v>
      </c>
      <c r="S2938">
        <f t="shared" si="46"/>
        <v>9.7783999999999995</v>
      </c>
    </row>
    <row r="2939" spans="15:19" x14ac:dyDescent="0.2">
      <c r="O2939">
        <v>13.75</v>
      </c>
      <c r="P2939">
        <v>31.507000000000001</v>
      </c>
      <c r="Q2939">
        <v>2.6991E-4</v>
      </c>
      <c r="R2939">
        <v>6.8000000000000005E-2</v>
      </c>
      <c r="S2939">
        <f t="shared" si="46"/>
        <v>10.7964</v>
      </c>
    </row>
    <row r="2940" spans="15:19" x14ac:dyDescent="0.2">
      <c r="O2940">
        <v>16.5</v>
      </c>
      <c r="P2940">
        <v>31.059000000000001</v>
      </c>
      <c r="Q2940">
        <v>2.9244999999999998E-4</v>
      </c>
      <c r="R2940">
        <v>6.8000000000000005E-2</v>
      </c>
      <c r="S2940">
        <f t="shared" si="46"/>
        <v>11.698</v>
      </c>
    </row>
    <row r="2941" spans="15:19" x14ac:dyDescent="0.2">
      <c r="O2941">
        <v>19.25</v>
      </c>
      <c r="P2941">
        <v>30.594000000000001</v>
      </c>
      <c r="Q2941">
        <v>3.1255999999999998E-4</v>
      </c>
      <c r="R2941">
        <v>6.8000000000000005E-2</v>
      </c>
      <c r="S2941">
        <f t="shared" si="46"/>
        <v>12.502399999999998</v>
      </c>
    </row>
    <row r="2942" spans="15:19" x14ac:dyDescent="0.2">
      <c r="O2942">
        <v>22</v>
      </c>
      <c r="P2942">
        <v>30.120999999999999</v>
      </c>
      <c r="Q2942">
        <v>3.3066999999999998E-4</v>
      </c>
      <c r="R2942">
        <v>6.8000000000000005E-2</v>
      </c>
      <c r="S2942">
        <f t="shared" si="46"/>
        <v>13.226799999999999</v>
      </c>
    </row>
    <row r="2943" spans="15:19" x14ac:dyDescent="0.2">
      <c r="O2943">
        <v>24.75</v>
      </c>
      <c r="P2943">
        <v>29.645</v>
      </c>
      <c r="Q2943">
        <v>3.4713000000000002E-4</v>
      </c>
      <c r="R2943">
        <v>6.8000000000000005E-2</v>
      </c>
      <c r="S2943">
        <f t="shared" si="46"/>
        <v>13.885200000000001</v>
      </c>
    </row>
    <row r="2944" spans="15:19" x14ac:dyDescent="0.2">
      <c r="O2944">
        <v>27.5</v>
      </c>
      <c r="P2944">
        <v>29.167000000000002</v>
      </c>
      <c r="Q2944">
        <v>3.6221000000000002E-4</v>
      </c>
      <c r="R2944">
        <v>6.8000000000000005E-2</v>
      </c>
      <c r="S2944">
        <f t="shared" si="46"/>
        <v>14.4884</v>
      </c>
    </row>
    <row r="2945" spans="15:19" x14ac:dyDescent="0.2">
      <c r="O2945">
        <v>30.25</v>
      </c>
      <c r="P2945">
        <v>28.690999999999999</v>
      </c>
      <c r="Q2945">
        <v>3.7614000000000001E-4</v>
      </c>
      <c r="R2945">
        <v>6.8000000000000005E-2</v>
      </c>
      <c r="S2945">
        <f t="shared" si="46"/>
        <v>15.0456</v>
      </c>
    </row>
    <row r="2946" spans="15:19" x14ac:dyDescent="0.2">
      <c r="O2946">
        <v>33</v>
      </c>
      <c r="P2946">
        <v>28.216999999999999</v>
      </c>
      <c r="Q2946">
        <v>3.8913000000000001E-4</v>
      </c>
      <c r="R2946">
        <v>6.8000000000000005E-2</v>
      </c>
      <c r="S2946">
        <f t="shared" si="46"/>
        <v>15.565200000000001</v>
      </c>
    </row>
    <row r="2947" spans="15:19" x14ac:dyDescent="0.2">
      <c r="O2947">
        <v>35.75</v>
      </c>
      <c r="P2947">
        <v>27.748999999999999</v>
      </c>
      <c r="Q2947">
        <v>4.0133999999999998E-4</v>
      </c>
      <c r="R2947">
        <v>6.8000000000000005E-2</v>
      </c>
      <c r="S2947">
        <f t="shared" si="46"/>
        <v>16.053599999999999</v>
      </c>
    </row>
    <row r="2948" spans="15:19" x14ac:dyDescent="0.2">
      <c r="O2948">
        <v>38.5</v>
      </c>
      <c r="P2948">
        <v>27.286999999999999</v>
      </c>
      <c r="Q2948">
        <v>4.1289000000000001E-4</v>
      </c>
      <c r="R2948">
        <v>6.8000000000000005E-2</v>
      </c>
      <c r="S2948">
        <f t="shared" si="46"/>
        <v>16.515600000000003</v>
      </c>
    </row>
    <row r="2949" spans="15:19" x14ac:dyDescent="0.2">
      <c r="O2949">
        <v>41.25</v>
      </c>
      <c r="P2949">
        <v>26.832000000000001</v>
      </c>
      <c r="Q2949">
        <v>4.239E-4</v>
      </c>
      <c r="R2949">
        <v>6.8000000000000005E-2</v>
      </c>
      <c r="S2949">
        <f t="shared" si="46"/>
        <v>16.956</v>
      </c>
    </row>
    <row r="2950" spans="15:19" x14ac:dyDescent="0.2">
      <c r="O2950">
        <v>44</v>
      </c>
      <c r="P2950">
        <v>26.385000000000002</v>
      </c>
      <c r="Q2950">
        <v>4.3446000000000001E-4</v>
      </c>
      <c r="R2950">
        <v>6.8000000000000005E-2</v>
      </c>
      <c r="S2950">
        <f t="shared" si="46"/>
        <v>17.378400000000003</v>
      </c>
    </row>
    <row r="2951" spans="15:19" x14ac:dyDescent="0.2">
      <c r="O2951">
        <v>46.75</v>
      </c>
      <c r="P2951">
        <v>25.946999999999999</v>
      </c>
      <c r="Q2951">
        <v>4.4464999999999999E-4</v>
      </c>
      <c r="R2951">
        <v>6.8000000000000005E-2</v>
      </c>
      <c r="S2951">
        <f t="shared" si="46"/>
        <v>17.786000000000001</v>
      </c>
    </row>
    <row r="2952" spans="15:19" x14ac:dyDescent="0.2">
      <c r="O2952">
        <v>49.5</v>
      </c>
      <c r="P2952">
        <v>25.518000000000001</v>
      </c>
      <c r="Q2952">
        <v>4.5452999999999997E-4</v>
      </c>
      <c r="R2952">
        <v>6.8000000000000005E-2</v>
      </c>
      <c r="S2952">
        <f t="shared" si="46"/>
        <v>18.181199999999997</v>
      </c>
    </row>
    <row r="2953" spans="15:19" x14ac:dyDescent="0.2">
      <c r="O2953">
        <v>52.25</v>
      </c>
      <c r="P2953">
        <v>25.097999999999999</v>
      </c>
      <c r="Q2953">
        <v>4.6414999999999998E-4</v>
      </c>
      <c r="R2953">
        <v>6.8000000000000005E-2</v>
      </c>
      <c r="S2953">
        <f t="shared" si="46"/>
        <v>18.565999999999999</v>
      </c>
    </row>
    <row r="2954" spans="15:19" x14ac:dyDescent="0.2">
      <c r="O2954">
        <v>55</v>
      </c>
      <c r="P2954">
        <v>24.689</v>
      </c>
      <c r="Q2954">
        <v>4.7356999999999998E-4</v>
      </c>
      <c r="R2954">
        <v>6.8000000000000005E-2</v>
      </c>
      <c r="S2954">
        <f t="shared" si="46"/>
        <v>18.942799999999998</v>
      </c>
    </row>
    <row r="2955" spans="15:19" x14ac:dyDescent="0.2">
      <c r="O2955">
        <v>57.75</v>
      </c>
      <c r="P2955">
        <v>24.289000000000001</v>
      </c>
      <c r="Q2955">
        <v>4.8280000000000003E-4</v>
      </c>
      <c r="R2955">
        <v>6.8000000000000005E-2</v>
      </c>
      <c r="S2955">
        <f t="shared" si="46"/>
        <v>19.312000000000001</v>
      </c>
    </row>
    <row r="2956" spans="15:19" x14ac:dyDescent="0.2">
      <c r="O2956">
        <v>60.5</v>
      </c>
      <c r="P2956">
        <v>23.899000000000001</v>
      </c>
      <c r="Q2956">
        <v>4.9189000000000004E-4</v>
      </c>
      <c r="R2956">
        <v>6.8000000000000005E-2</v>
      </c>
      <c r="S2956">
        <f t="shared" si="46"/>
        <v>19.675600000000003</v>
      </c>
    </row>
    <row r="2957" spans="15:19" x14ac:dyDescent="0.2">
      <c r="O2957">
        <v>63.25</v>
      </c>
      <c r="P2957">
        <v>23.518999999999998</v>
      </c>
      <c r="Q2957">
        <v>5.0086E-4</v>
      </c>
      <c r="R2957">
        <v>6.8000000000000005E-2</v>
      </c>
      <c r="S2957">
        <f t="shared" si="46"/>
        <v>20.034400000000002</v>
      </c>
    </row>
    <row r="2958" spans="15:19" x14ac:dyDescent="0.2">
      <c r="O2958">
        <v>66</v>
      </c>
      <c r="P2958">
        <v>23.149000000000001</v>
      </c>
      <c r="Q2958">
        <v>5.0973000000000001E-4</v>
      </c>
      <c r="R2958">
        <v>6.8000000000000005E-2</v>
      </c>
      <c r="S2958">
        <f t="shared" si="46"/>
        <v>20.389199999999999</v>
      </c>
    </row>
    <row r="2959" spans="15:19" x14ac:dyDescent="0.2">
      <c r="O2959">
        <v>68.75</v>
      </c>
      <c r="P2959">
        <v>22.789000000000001</v>
      </c>
      <c r="Q2959">
        <v>5.1851999999999996E-4</v>
      </c>
      <c r="R2959">
        <v>6.8000000000000005E-2</v>
      </c>
      <c r="S2959">
        <f t="shared" si="46"/>
        <v>20.740799999999997</v>
      </c>
    </row>
    <row r="2960" spans="15:19" x14ac:dyDescent="0.2">
      <c r="O2960">
        <v>71.5</v>
      </c>
      <c r="P2960">
        <v>22.437999999999999</v>
      </c>
      <c r="Q2960">
        <v>5.2722999999999995E-4</v>
      </c>
      <c r="R2960">
        <v>6.8000000000000005E-2</v>
      </c>
      <c r="S2960">
        <f t="shared" si="46"/>
        <v>21.089199999999998</v>
      </c>
    </row>
    <row r="2961" spans="15:19" x14ac:dyDescent="0.2">
      <c r="O2961">
        <v>74.25</v>
      </c>
      <c r="P2961">
        <v>22.097000000000001</v>
      </c>
      <c r="Q2961">
        <v>5.3589000000000002E-4</v>
      </c>
      <c r="R2961">
        <v>6.8000000000000005E-2</v>
      </c>
      <c r="S2961">
        <f t="shared" si="46"/>
        <v>21.435600000000001</v>
      </c>
    </row>
    <row r="2962" spans="15:19" x14ac:dyDescent="0.2">
      <c r="O2962">
        <v>77</v>
      </c>
      <c r="P2962">
        <v>21.765000000000001</v>
      </c>
      <c r="Q2962">
        <v>5.4449999999999995E-4</v>
      </c>
      <c r="R2962">
        <v>6.8000000000000005E-2</v>
      </c>
      <c r="S2962">
        <f t="shared" ref="S2962:S3025" si="47">Q2962*40*1000</f>
        <v>21.779999999999998</v>
      </c>
    </row>
    <row r="2963" spans="15:19" x14ac:dyDescent="0.2">
      <c r="O2963">
        <v>79.75</v>
      </c>
      <c r="P2963">
        <v>21.442</v>
      </c>
      <c r="Q2963">
        <v>5.5307999999999996E-4</v>
      </c>
      <c r="R2963">
        <v>6.8000000000000005E-2</v>
      </c>
      <c r="S2963">
        <f t="shared" si="47"/>
        <v>22.123200000000001</v>
      </c>
    </row>
    <row r="2964" spans="15:19" x14ac:dyDescent="0.2">
      <c r="O2964">
        <v>82.5</v>
      </c>
      <c r="P2964">
        <v>21.126999999999999</v>
      </c>
      <c r="Q2964">
        <v>5.6161000000000004E-4</v>
      </c>
      <c r="R2964">
        <v>6.8000000000000005E-2</v>
      </c>
      <c r="S2964">
        <f t="shared" si="47"/>
        <v>22.464400000000001</v>
      </c>
    </row>
    <row r="2965" spans="15:19" x14ac:dyDescent="0.2">
      <c r="O2965">
        <v>85.25</v>
      </c>
      <c r="P2965">
        <v>20.821000000000002</v>
      </c>
      <c r="Q2965">
        <v>5.7012999999999996E-4</v>
      </c>
      <c r="R2965">
        <v>6.8000000000000005E-2</v>
      </c>
      <c r="S2965">
        <f t="shared" si="47"/>
        <v>22.805199999999999</v>
      </c>
    </row>
    <row r="2966" spans="15:19" x14ac:dyDescent="0.2">
      <c r="O2966">
        <v>88</v>
      </c>
      <c r="P2966">
        <v>20.524000000000001</v>
      </c>
      <c r="Q2966">
        <v>5.7861999999999996E-4</v>
      </c>
      <c r="R2966">
        <v>6.8000000000000005E-2</v>
      </c>
      <c r="S2966">
        <f t="shared" si="47"/>
        <v>23.1448</v>
      </c>
    </row>
    <row r="2967" spans="15:19" x14ac:dyDescent="0.2">
      <c r="O2967">
        <v>90.75</v>
      </c>
      <c r="P2967">
        <v>20.234000000000002</v>
      </c>
      <c r="Q2967">
        <v>5.8708999999999996E-4</v>
      </c>
      <c r="R2967">
        <v>6.8000000000000005E-2</v>
      </c>
      <c r="S2967">
        <f t="shared" si="47"/>
        <v>23.483599999999999</v>
      </c>
    </row>
    <row r="2968" spans="15:19" x14ac:dyDescent="0.2">
      <c r="O2968">
        <v>93.5</v>
      </c>
      <c r="P2968">
        <v>19.952000000000002</v>
      </c>
      <c r="Q2968">
        <v>5.9553999999999998E-4</v>
      </c>
      <c r="R2968">
        <v>6.8000000000000005E-2</v>
      </c>
      <c r="S2968">
        <f t="shared" si="47"/>
        <v>23.821599999999997</v>
      </c>
    </row>
    <row r="2969" spans="15:19" x14ac:dyDescent="0.2">
      <c r="O2969">
        <v>96.25</v>
      </c>
      <c r="P2969">
        <v>19.677</v>
      </c>
      <c r="Q2969">
        <v>6.0399E-4</v>
      </c>
      <c r="R2969">
        <v>6.8000000000000005E-2</v>
      </c>
      <c r="S2969">
        <f t="shared" si="47"/>
        <v>24.159600000000001</v>
      </c>
    </row>
    <row r="2970" spans="15:19" x14ac:dyDescent="0.2">
      <c r="O2970">
        <v>99</v>
      </c>
      <c r="P2970">
        <v>19.41</v>
      </c>
      <c r="Q2970">
        <v>6.1242000000000002E-4</v>
      </c>
      <c r="R2970">
        <v>6.8000000000000005E-2</v>
      </c>
      <c r="S2970">
        <f t="shared" si="47"/>
        <v>24.4968</v>
      </c>
    </row>
    <row r="2971" spans="15:19" x14ac:dyDescent="0.2">
      <c r="O2971">
        <v>101.75</v>
      </c>
      <c r="P2971">
        <v>19.149000000000001</v>
      </c>
      <c r="Q2971">
        <v>6.2084E-4</v>
      </c>
      <c r="R2971">
        <v>6.8000000000000005E-2</v>
      </c>
      <c r="S2971">
        <f t="shared" si="47"/>
        <v>24.833600000000001</v>
      </c>
    </row>
    <row r="2972" spans="15:19" x14ac:dyDescent="0.2">
      <c r="O2972">
        <v>104.5</v>
      </c>
      <c r="P2972">
        <v>18.895</v>
      </c>
      <c r="Q2972">
        <v>6.2925999999999998E-4</v>
      </c>
      <c r="R2972">
        <v>6.8000000000000005E-2</v>
      </c>
      <c r="S2972">
        <f t="shared" si="47"/>
        <v>25.170400000000001</v>
      </c>
    </row>
    <row r="2973" spans="15:19" x14ac:dyDescent="0.2">
      <c r="O2973">
        <v>107.25</v>
      </c>
      <c r="P2973">
        <v>18.648</v>
      </c>
      <c r="Q2973">
        <v>6.3767000000000001E-4</v>
      </c>
      <c r="R2973">
        <v>6.8000000000000005E-2</v>
      </c>
      <c r="S2973">
        <f t="shared" si="47"/>
        <v>25.506799999999998</v>
      </c>
    </row>
    <row r="2974" spans="15:19" x14ac:dyDescent="0.2">
      <c r="O2974">
        <v>110</v>
      </c>
      <c r="P2974">
        <v>18.407</v>
      </c>
      <c r="Q2974">
        <v>6.4607E-4</v>
      </c>
      <c r="R2974">
        <v>6.8000000000000005E-2</v>
      </c>
      <c r="S2974">
        <f t="shared" si="47"/>
        <v>25.8428</v>
      </c>
    </row>
    <row r="2975" spans="15:19" x14ac:dyDescent="0.2">
      <c r="O2975">
        <v>0</v>
      </c>
      <c r="P2975">
        <v>33.200000000000003</v>
      </c>
      <c r="Q2975">
        <v>1E-4</v>
      </c>
      <c r="R2975">
        <v>6.9000000000000006E-2</v>
      </c>
      <c r="S2975">
        <f t="shared" si="47"/>
        <v>4</v>
      </c>
    </row>
    <row r="2976" spans="15:19" x14ac:dyDescent="0.2">
      <c r="O2976">
        <v>2.75</v>
      </c>
      <c r="P2976">
        <v>33.229999999999997</v>
      </c>
      <c r="Q2976">
        <v>1.4389000000000001E-4</v>
      </c>
      <c r="R2976">
        <v>6.9000000000000006E-2</v>
      </c>
      <c r="S2976">
        <f t="shared" si="47"/>
        <v>5.7556000000000003</v>
      </c>
    </row>
    <row r="2977" spans="15:19" x14ac:dyDescent="0.2">
      <c r="O2977">
        <v>5.5</v>
      </c>
      <c r="P2977">
        <v>32.920999999999999</v>
      </c>
      <c r="Q2977">
        <v>1.8173000000000001E-4</v>
      </c>
      <c r="R2977">
        <v>6.9000000000000006E-2</v>
      </c>
      <c r="S2977">
        <f t="shared" si="47"/>
        <v>7.2691999999999997</v>
      </c>
    </row>
    <row r="2978" spans="15:19" x14ac:dyDescent="0.2">
      <c r="O2978">
        <v>8.25</v>
      </c>
      <c r="P2978">
        <v>32.402000000000001</v>
      </c>
      <c r="Q2978">
        <v>2.1461000000000001E-4</v>
      </c>
      <c r="R2978">
        <v>6.9000000000000006E-2</v>
      </c>
      <c r="S2978">
        <f t="shared" si="47"/>
        <v>8.5844000000000005</v>
      </c>
    </row>
    <row r="2979" spans="15:19" x14ac:dyDescent="0.2">
      <c r="O2979">
        <v>11</v>
      </c>
      <c r="P2979">
        <v>31.888000000000002</v>
      </c>
      <c r="Q2979">
        <v>2.4331E-4</v>
      </c>
      <c r="R2979">
        <v>6.9000000000000006E-2</v>
      </c>
      <c r="S2979">
        <f t="shared" si="47"/>
        <v>9.7324000000000002</v>
      </c>
    </row>
    <row r="2980" spans="15:19" x14ac:dyDescent="0.2">
      <c r="O2980">
        <v>13.75</v>
      </c>
      <c r="P2980">
        <v>31.456</v>
      </c>
      <c r="Q2980">
        <v>2.6845999999999999E-4</v>
      </c>
      <c r="R2980">
        <v>6.9000000000000006E-2</v>
      </c>
      <c r="S2980">
        <f t="shared" si="47"/>
        <v>10.738399999999999</v>
      </c>
    </row>
    <row r="2981" spans="15:19" x14ac:dyDescent="0.2">
      <c r="O2981">
        <v>16.5</v>
      </c>
      <c r="P2981">
        <v>31</v>
      </c>
      <c r="Q2981">
        <v>2.9071000000000001E-4</v>
      </c>
      <c r="R2981">
        <v>6.9000000000000006E-2</v>
      </c>
      <c r="S2981">
        <f t="shared" si="47"/>
        <v>11.628400000000001</v>
      </c>
    </row>
    <row r="2982" spans="15:19" x14ac:dyDescent="0.2">
      <c r="O2982">
        <v>19.25</v>
      </c>
      <c r="P2982">
        <v>30.527000000000001</v>
      </c>
      <c r="Q2982">
        <v>3.1054999999999999E-4</v>
      </c>
      <c r="R2982">
        <v>6.9000000000000006E-2</v>
      </c>
      <c r="S2982">
        <f t="shared" si="47"/>
        <v>12.421999999999999</v>
      </c>
    </row>
    <row r="2983" spans="15:19" x14ac:dyDescent="0.2">
      <c r="O2983">
        <v>22</v>
      </c>
      <c r="P2983">
        <v>30.047000000000001</v>
      </c>
      <c r="Q2983">
        <v>3.2841000000000001E-4</v>
      </c>
      <c r="R2983">
        <v>6.9000000000000006E-2</v>
      </c>
      <c r="S2983">
        <f t="shared" si="47"/>
        <v>13.1364</v>
      </c>
    </row>
    <row r="2984" spans="15:19" x14ac:dyDescent="0.2">
      <c r="O2984">
        <v>24.75</v>
      </c>
      <c r="P2984">
        <v>29.562999999999999</v>
      </c>
      <c r="Q2984">
        <v>3.4464000000000001E-4</v>
      </c>
      <c r="R2984">
        <v>6.9000000000000006E-2</v>
      </c>
      <c r="S2984">
        <f t="shared" si="47"/>
        <v>13.785600000000001</v>
      </c>
    </row>
    <row r="2985" spans="15:19" x14ac:dyDescent="0.2">
      <c r="O2985">
        <v>27.5</v>
      </c>
      <c r="P2985">
        <v>29.079000000000001</v>
      </c>
      <c r="Q2985">
        <v>3.5951000000000001E-4</v>
      </c>
      <c r="R2985">
        <v>6.9000000000000006E-2</v>
      </c>
      <c r="S2985">
        <f t="shared" si="47"/>
        <v>14.3804</v>
      </c>
    </row>
    <row r="2986" spans="15:19" x14ac:dyDescent="0.2">
      <c r="O2986">
        <v>30.25</v>
      </c>
      <c r="P2986">
        <v>28.596</v>
      </c>
      <c r="Q2986">
        <v>3.7325999999999999E-4</v>
      </c>
      <c r="R2986">
        <v>6.9000000000000006E-2</v>
      </c>
      <c r="S2986">
        <f t="shared" si="47"/>
        <v>14.930400000000001</v>
      </c>
    </row>
    <row r="2987" spans="15:19" x14ac:dyDescent="0.2">
      <c r="O2987">
        <v>33</v>
      </c>
      <c r="P2987">
        <v>28.117000000000001</v>
      </c>
      <c r="Q2987">
        <v>3.8608000000000002E-4</v>
      </c>
      <c r="R2987">
        <v>6.9000000000000006E-2</v>
      </c>
      <c r="S2987">
        <f t="shared" si="47"/>
        <v>15.443200000000001</v>
      </c>
    </row>
    <row r="2988" spans="15:19" x14ac:dyDescent="0.2">
      <c r="O2988">
        <v>35.75</v>
      </c>
      <c r="P2988">
        <v>27.643000000000001</v>
      </c>
      <c r="Q2988">
        <v>3.9813000000000001E-4</v>
      </c>
      <c r="R2988">
        <v>6.9000000000000006E-2</v>
      </c>
      <c r="S2988">
        <f t="shared" si="47"/>
        <v>15.9252</v>
      </c>
    </row>
    <row r="2989" spans="15:19" x14ac:dyDescent="0.2">
      <c r="O2989">
        <v>38.5</v>
      </c>
      <c r="P2989">
        <v>27.175999999999998</v>
      </c>
      <c r="Q2989">
        <v>4.0955000000000001E-4</v>
      </c>
      <c r="R2989">
        <v>6.9000000000000006E-2</v>
      </c>
      <c r="S2989">
        <f t="shared" si="47"/>
        <v>16.382000000000001</v>
      </c>
    </row>
    <row r="2990" spans="15:19" x14ac:dyDescent="0.2">
      <c r="O2990">
        <v>41.25</v>
      </c>
      <c r="P2990">
        <v>26.716000000000001</v>
      </c>
      <c r="Q2990">
        <v>4.2044000000000001E-4</v>
      </c>
      <c r="R2990">
        <v>6.9000000000000006E-2</v>
      </c>
      <c r="S2990">
        <f t="shared" si="47"/>
        <v>16.817600000000002</v>
      </c>
    </row>
    <row r="2991" spans="15:19" x14ac:dyDescent="0.2">
      <c r="O2991">
        <v>44</v>
      </c>
      <c r="P2991">
        <v>26.265000000000001</v>
      </c>
      <c r="Q2991">
        <v>4.3090000000000001E-4</v>
      </c>
      <c r="R2991">
        <v>6.9000000000000006E-2</v>
      </c>
      <c r="S2991">
        <f t="shared" si="47"/>
        <v>17.236000000000001</v>
      </c>
    </row>
    <row r="2992" spans="15:19" x14ac:dyDescent="0.2">
      <c r="O2992">
        <v>46.75</v>
      </c>
      <c r="P2992">
        <v>25.823</v>
      </c>
      <c r="Q2992">
        <v>4.4099999999999999E-4</v>
      </c>
      <c r="R2992">
        <v>6.9000000000000006E-2</v>
      </c>
      <c r="S2992">
        <f t="shared" si="47"/>
        <v>17.64</v>
      </c>
    </row>
    <row r="2993" spans="15:19" x14ac:dyDescent="0.2">
      <c r="O2993">
        <v>49.5</v>
      </c>
      <c r="P2993">
        <v>25.39</v>
      </c>
      <c r="Q2993">
        <v>4.5081E-4</v>
      </c>
      <c r="R2993">
        <v>6.9000000000000006E-2</v>
      </c>
      <c r="S2993">
        <f t="shared" si="47"/>
        <v>18.032399999999999</v>
      </c>
    </row>
    <row r="2994" spans="15:19" x14ac:dyDescent="0.2">
      <c r="O2994">
        <v>52.25</v>
      </c>
      <c r="P2994">
        <v>24.968</v>
      </c>
      <c r="Q2994">
        <v>4.6035999999999999E-4</v>
      </c>
      <c r="R2994">
        <v>6.9000000000000006E-2</v>
      </c>
      <c r="S2994">
        <f t="shared" si="47"/>
        <v>18.414400000000001</v>
      </c>
    </row>
    <row r="2995" spans="15:19" x14ac:dyDescent="0.2">
      <c r="O2995">
        <v>55</v>
      </c>
      <c r="P2995">
        <v>24.555</v>
      </c>
      <c r="Q2995">
        <v>4.6972000000000002E-4</v>
      </c>
      <c r="R2995">
        <v>6.9000000000000006E-2</v>
      </c>
      <c r="S2995">
        <f t="shared" si="47"/>
        <v>18.788800000000002</v>
      </c>
    </row>
    <row r="2996" spans="15:19" x14ac:dyDescent="0.2">
      <c r="O2996">
        <v>57.75</v>
      </c>
      <c r="P2996">
        <v>24.152999999999999</v>
      </c>
      <c r="Q2996">
        <v>4.7889999999999999E-4</v>
      </c>
      <c r="R2996">
        <v>6.9000000000000006E-2</v>
      </c>
      <c r="S2996">
        <f t="shared" si="47"/>
        <v>19.155999999999999</v>
      </c>
    </row>
    <row r="2997" spans="15:19" x14ac:dyDescent="0.2">
      <c r="O2997">
        <v>60.5</v>
      </c>
      <c r="P2997">
        <v>23.760999999999999</v>
      </c>
      <c r="Q2997">
        <v>4.8795000000000002E-4</v>
      </c>
      <c r="R2997">
        <v>6.9000000000000006E-2</v>
      </c>
      <c r="S2997">
        <f t="shared" si="47"/>
        <v>19.518000000000001</v>
      </c>
    </row>
    <row r="2998" spans="15:19" x14ac:dyDescent="0.2">
      <c r="O2998">
        <v>63.25</v>
      </c>
      <c r="P2998">
        <v>23.38</v>
      </c>
      <c r="Q2998">
        <v>4.9688E-4</v>
      </c>
      <c r="R2998">
        <v>6.9000000000000006E-2</v>
      </c>
      <c r="S2998">
        <f t="shared" si="47"/>
        <v>19.8752</v>
      </c>
    </row>
    <row r="2999" spans="15:19" x14ac:dyDescent="0.2">
      <c r="O2999">
        <v>66</v>
      </c>
      <c r="P2999">
        <v>23.007999999999999</v>
      </c>
      <c r="Q2999">
        <v>5.0571000000000004E-4</v>
      </c>
      <c r="R2999">
        <v>6.9000000000000006E-2</v>
      </c>
      <c r="S2999">
        <f t="shared" si="47"/>
        <v>20.228400000000001</v>
      </c>
    </row>
    <row r="3000" spans="15:19" x14ac:dyDescent="0.2">
      <c r="O3000">
        <v>68.75</v>
      </c>
      <c r="P3000">
        <v>22.646000000000001</v>
      </c>
      <c r="Q3000">
        <v>5.1447000000000005E-4</v>
      </c>
      <c r="R3000">
        <v>6.9000000000000006E-2</v>
      </c>
      <c r="S3000">
        <f t="shared" si="47"/>
        <v>20.578800000000001</v>
      </c>
    </row>
    <row r="3001" spans="15:19" x14ac:dyDescent="0.2">
      <c r="O3001">
        <v>71.5</v>
      </c>
      <c r="P3001">
        <v>22.294</v>
      </c>
      <c r="Q3001">
        <v>5.2316000000000005E-4</v>
      </c>
      <c r="R3001">
        <v>6.9000000000000006E-2</v>
      </c>
      <c r="S3001">
        <f t="shared" si="47"/>
        <v>20.926400000000001</v>
      </c>
    </row>
    <row r="3002" spans="15:19" x14ac:dyDescent="0.2">
      <c r="O3002">
        <v>74.25</v>
      </c>
      <c r="P3002">
        <v>21.952000000000002</v>
      </c>
      <c r="Q3002">
        <v>5.3180000000000002E-4</v>
      </c>
      <c r="R3002">
        <v>6.9000000000000006E-2</v>
      </c>
      <c r="S3002">
        <f t="shared" si="47"/>
        <v>21.271999999999998</v>
      </c>
    </row>
    <row r="3003" spans="15:19" x14ac:dyDescent="0.2">
      <c r="O3003">
        <v>77</v>
      </c>
      <c r="P3003">
        <v>21.619</v>
      </c>
      <c r="Q3003">
        <v>5.4038999999999997E-4</v>
      </c>
      <c r="R3003">
        <v>6.9000000000000006E-2</v>
      </c>
      <c r="S3003">
        <f t="shared" si="47"/>
        <v>21.615599999999997</v>
      </c>
    </row>
    <row r="3004" spans="15:19" x14ac:dyDescent="0.2">
      <c r="O3004">
        <v>79.75</v>
      </c>
      <c r="P3004">
        <v>21.295000000000002</v>
      </c>
      <c r="Q3004">
        <v>5.4894999999999998E-4</v>
      </c>
      <c r="R3004">
        <v>6.9000000000000006E-2</v>
      </c>
      <c r="S3004">
        <f t="shared" si="47"/>
        <v>21.957999999999998</v>
      </c>
    </row>
    <row r="3005" spans="15:19" x14ac:dyDescent="0.2">
      <c r="O3005">
        <v>82.5</v>
      </c>
      <c r="P3005">
        <v>20.98</v>
      </c>
      <c r="Q3005">
        <v>5.5747999999999995E-4</v>
      </c>
      <c r="R3005">
        <v>6.9000000000000006E-2</v>
      </c>
      <c r="S3005">
        <f t="shared" si="47"/>
        <v>22.299199999999999</v>
      </c>
    </row>
    <row r="3006" spans="15:19" x14ac:dyDescent="0.2">
      <c r="O3006">
        <v>85.25</v>
      </c>
      <c r="P3006">
        <v>20.673999999999999</v>
      </c>
      <c r="Q3006">
        <v>5.6598E-4</v>
      </c>
      <c r="R3006">
        <v>6.9000000000000006E-2</v>
      </c>
      <c r="S3006">
        <f t="shared" si="47"/>
        <v>22.639199999999999</v>
      </c>
    </row>
    <row r="3007" spans="15:19" x14ac:dyDescent="0.2">
      <c r="O3007">
        <v>88</v>
      </c>
      <c r="P3007">
        <v>20.376000000000001</v>
      </c>
      <c r="Q3007">
        <v>5.7446000000000005E-4</v>
      </c>
      <c r="R3007">
        <v>6.9000000000000006E-2</v>
      </c>
      <c r="S3007">
        <f t="shared" si="47"/>
        <v>22.978400000000004</v>
      </c>
    </row>
    <row r="3008" spans="15:19" x14ac:dyDescent="0.2">
      <c r="O3008">
        <v>90.75</v>
      </c>
      <c r="P3008">
        <v>20.085999999999999</v>
      </c>
      <c r="Q3008">
        <v>5.8292000000000001E-4</v>
      </c>
      <c r="R3008">
        <v>6.9000000000000006E-2</v>
      </c>
      <c r="S3008">
        <f t="shared" si="47"/>
        <v>23.316799999999997</v>
      </c>
    </row>
    <row r="3009" spans="15:19" x14ac:dyDescent="0.2">
      <c r="O3009">
        <v>93.5</v>
      </c>
      <c r="P3009">
        <v>19.803999999999998</v>
      </c>
      <c r="Q3009">
        <v>5.9137000000000002E-4</v>
      </c>
      <c r="R3009">
        <v>6.9000000000000006E-2</v>
      </c>
      <c r="S3009">
        <f t="shared" si="47"/>
        <v>23.654800000000002</v>
      </c>
    </row>
    <row r="3010" spans="15:19" x14ac:dyDescent="0.2">
      <c r="O3010">
        <v>96.25</v>
      </c>
      <c r="P3010">
        <v>19.529</v>
      </c>
      <c r="Q3010">
        <v>5.9980000000000005E-4</v>
      </c>
      <c r="R3010">
        <v>6.9000000000000006E-2</v>
      </c>
      <c r="S3010">
        <f t="shared" si="47"/>
        <v>23.992000000000004</v>
      </c>
    </row>
    <row r="3011" spans="15:19" x14ac:dyDescent="0.2">
      <c r="O3011">
        <v>99</v>
      </c>
      <c r="P3011">
        <v>19.262</v>
      </c>
      <c r="Q3011">
        <v>6.0822999999999997E-4</v>
      </c>
      <c r="R3011">
        <v>6.9000000000000006E-2</v>
      </c>
      <c r="S3011">
        <f t="shared" si="47"/>
        <v>24.3292</v>
      </c>
    </row>
    <row r="3012" spans="15:19" x14ac:dyDescent="0.2">
      <c r="O3012">
        <v>101.75</v>
      </c>
      <c r="P3012">
        <v>19.001000000000001</v>
      </c>
      <c r="Q3012">
        <v>6.1665000000000005E-4</v>
      </c>
      <c r="R3012">
        <v>6.9000000000000006E-2</v>
      </c>
      <c r="S3012">
        <f t="shared" si="47"/>
        <v>24.666</v>
      </c>
    </row>
    <row r="3013" spans="15:19" x14ac:dyDescent="0.2">
      <c r="O3013">
        <v>104.5</v>
      </c>
      <c r="P3013">
        <v>18.748000000000001</v>
      </c>
      <c r="Q3013">
        <v>6.2505999999999998E-4</v>
      </c>
      <c r="R3013">
        <v>6.9000000000000006E-2</v>
      </c>
      <c r="S3013">
        <f t="shared" si="47"/>
        <v>25.002400000000002</v>
      </c>
    </row>
    <row r="3014" spans="15:19" x14ac:dyDescent="0.2">
      <c r="O3014">
        <v>107.25</v>
      </c>
      <c r="P3014">
        <v>18.5</v>
      </c>
      <c r="Q3014">
        <v>6.3347000000000002E-4</v>
      </c>
      <c r="R3014">
        <v>6.9000000000000006E-2</v>
      </c>
      <c r="S3014">
        <f t="shared" si="47"/>
        <v>25.338800000000003</v>
      </c>
    </row>
    <row r="3015" spans="15:19" x14ac:dyDescent="0.2">
      <c r="O3015">
        <v>110</v>
      </c>
      <c r="P3015">
        <v>18.260000000000002</v>
      </c>
      <c r="Q3015">
        <v>6.4187000000000001E-4</v>
      </c>
      <c r="R3015">
        <v>6.9000000000000006E-2</v>
      </c>
      <c r="S3015">
        <f t="shared" si="47"/>
        <v>25.674800000000001</v>
      </c>
    </row>
    <row r="3016" spans="15:19" x14ac:dyDescent="0.2">
      <c r="O3016">
        <v>0</v>
      </c>
      <c r="P3016">
        <v>33.200000000000003</v>
      </c>
      <c r="Q3016">
        <v>1E-4</v>
      </c>
      <c r="R3016">
        <v>7.0000000000000007E-2</v>
      </c>
      <c r="S3016">
        <f t="shared" si="47"/>
        <v>4</v>
      </c>
    </row>
    <row r="3017" spans="15:19" x14ac:dyDescent="0.2">
      <c r="O3017">
        <v>2.75</v>
      </c>
      <c r="P3017">
        <v>33.216000000000001</v>
      </c>
      <c r="Q3017">
        <v>1.4364E-4</v>
      </c>
      <c r="R3017">
        <v>7.0000000000000007E-2</v>
      </c>
      <c r="S3017">
        <f t="shared" si="47"/>
        <v>5.7455999999999996</v>
      </c>
    </row>
    <row r="3018" spans="15:19" x14ac:dyDescent="0.2">
      <c r="O3018">
        <v>5.5</v>
      </c>
      <c r="P3018">
        <v>32.896999999999998</v>
      </c>
      <c r="Q3018">
        <v>1.8118999999999999E-4</v>
      </c>
      <c r="R3018">
        <v>7.0000000000000007E-2</v>
      </c>
      <c r="S3018">
        <f t="shared" si="47"/>
        <v>7.2476000000000003</v>
      </c>
    </row>
    <row r="3019" spans="15:19" x14ac:dyDescent="0.2">
      <c r="O3019">
        <v>8.25</v>
      </c>
      <c r="P3019">
        <v>32.369</v>
      </c>
      <c r="Q3019">
        <v>2.1377000000000001E-4</v>
      </c>
      <c r="R3019">
        <v>7.0000000000000007E-2</v>
      </c>
      <c r="S3019">
        <f t="shared" si="47"/>
        <v>8.5508000000000006</v>
      </c>
    </row>
    <row r="3020" spans="15:19" x14ac:dyDescent="0.2">
      <c r="O3020">
        <v>11</v>
      </c>
      <c r="P3020">
        <v>31.846</v>
      </c>
      <c r="Q3020">
        <v>2.4216999999999999E-4</v>
      </c>
      <c r="R3020">
        <v>7.0000000000000007E-2</v>
      </c>
      <c r="S3020">
        <f t="shared" si="47"/>
        <v>9.6867999999999981</v>
      </c>
    </row>
    <row r="3021" spans="15:19" x14ac:dyDescent="0.2">
      <c r="O3021">
        <v>13.75</v>
      </c>
      <c r="P3021">
        <v>31.405000000000001</v>
      </c>
      <c r="Q3021">
        <v>2.6701999999999997E-4</v>
      </c>
      <c r="R3021">
        <v>7.0000000000000007E-2</v>
      </c>
      <c r="S3021">
        <f t="shared" si="47"/>
        <v>10.6808</v>
      </c>
    </row>
    <row r="3022" spans="15:19" x14ac:dyDescent="0.2">
      <c r="O3022">
        <v>16.5</v>
      </c>
      <c r="P3022">
        <v>30.940999999999999</v>
      </c>
      <c r="Q3022">
        <v>2.8898999999999998E-4</v>
      </c>
      <c r="R3022">
        <v>7.0000000000000007E-2</v>
      </c>
      <c r="S3022">
        <f t="shared" si="47"/>
        <v>11.5596</v>
      </c>
    </row>
    <row r="3023" spans="15:19" x14ac:dyDescent="0.2">
      <c r="O3023">
        <v>19.25</v>
      </c>
      <c r="P3023">
        <v>30.46</v>
      </c>
      <c r="Q3023">
        <v>3.0855999999999999E-4</v>
      </c>
      <c r="R3023">
        <v>7.0000000000000007E-2</v>
      </c>
      <c r="S3023">
        <f t="shared" si="47"/>
        <v>12.3424</v>
      </c>
    </row>
    <row r="3024" spans="15:19" x14ac:dyDescent="0.2">
      <c r="O3024">
        <v>22</v>
      </c>
      <c r="P3024">
        <v>29.972000000000001</v>
      </c>
      <c r="Q3024">
        <v>3.2618000000000002E-4</v>
      </c>
      <c r="R3024">
        <v>7.0000000000000007E-2</v>
      </c>
      <c r="S3024">
        <f t="shared" si="47"/>
        <v>13.047200000000002</v>
      </c>
    </row>
    <row r="3025" spans="15:19" x14ac:dyDescent="0.2">
      <c r="O3025">
        <v>24.75</v>
      </c>
      <c r="P3025">
        <v>29.481999999999999</v>
      </c>
      <c r="Q3025">
        <v>3.4218999999999997E-4</v>
      </c>
      <c r="R3025">
        <v>7.0000000000000007E-2</v>
      </c>
      <c r="S3025">
        <f t="shared" si="47"/>
        <v>13.6876</v>
      </c>
    </row>
    <row r="3026" spans="15:19" x14ac:dyDescent="0.2">
      <c r="O3026">
        <v>27.5</v>
      </c>
      <c r="P3026">
        <v>28.991</v>
      </c>
      <c r="Q3026">
        <v>3.5686000000000002E-4</v>
      </c>
      <c r="R3026">
        <v>7.0000000000000007E-2</v>
      </c>
      <c r="S3026">
        <f t="shared" ref="S3026:S3089" si="48">Q3026*40*1000</f>
        <v>14.274400000000002</v>
      </c>
    </row>
    <row r="3027" spans="15:19" x14ac:dyDescent="0.2">
      <c r="O3027">
        <v>30.25</v>
      </c>
      <c r="P3027">
        <v>28.501999999999999</v>
      </c>
      <c r="Q3027">
        <v>3.7041999999999999E-4</v>
      </c>
      <c r="R3027">
        <v>7.0000000000000007E-2</v>
      </c>
      <c r="S3027">
        <f t="shared" si="48"/>
        <v>14.816800000000001</v>
      </c>
    </row>
    <row r="3028" spans="15:19" x14ac:dyDescent="0.2">
      <c r="O3028">
        <v>33</v>
      </c>
      <c r="P3028">
        <v>28.015999999999998</v>
      </c>
      <c r="Q3028">
        <v>3.8308E-4</v>
      </c>
      <c r="R3028">
        <v>7.0000000000000007E-2</v>
      </c>
      <c r="S3028">
        <f t="shared" si="48"/>
        <v>15.3232</v>
      </c>
    </row>
    <row r="3029" spans="15:19" x14ac:dyDescent="0.2">
      <c r="O3029">
        <v>35.75</v>
      </c>
      <c r="P3029">
        <v>27.536999999999999</v>
      </c>
      <c r="Q3029">
        <v>3.9499000000000001E-4</v>
      </c>
      <c r="R3029">
        <v>7.0000000000000007E-2</v>
      </c>
      <c r="S3029">
        <f t="shared" si="48"/>
        <v>15.7996</v>
      </c>
    </row>
    <row r="3030" spans="15:19" x14ac:dyDescent="0.2">
      <c r="O3030">
        <v>38.5</v>
      </c>
      <c r="P3030">
        <v>27.065000000000001</v>
      </c>
      <c r="Q3030">
        <v>4.0628000000000002E-4</v>
      </c>
      <c r="R3030">
        <v>7.0000000000000007E-2</v>
      </c>
      <c r="S3030">
        <f t="shared" si="48"/>
        <v>16.251200000000001</v>
      </c>
    </row>
    <row r="3031" spans="15:19" x14ac:dyDescent="0.2">
      <c r="O3031">
        <v>41.25</v>
      </c>
      <c r="P3031">
        <v>26.600999999999999</v>
      </c>
      <c r="Q3031">
        <v>4.1706000000000002E-4</v>
      </c>
      <c r="R3031">
        <v>7.0000000000000007E-2</v>
      </c>
      <c r="S3031">
        <f t="shared" si="48"/>
        <v>16.682400000000001</v>
      </c>
    </row>
    <row r="3032" spans="15:19" x14ac:dyDescent="0.2">
      <c r="O3032">
        <v>44</v>
      </c>
      <c r="P3032">
        <v>26.146000000000001</v>
      </c>
      <c r="Q3032">
        <v>4.2742000000000002E-4</v>
      </c>
      <c r="R3032">
        <v>7.0000000000000007E-2</v>
      </c>
      <c r="S3032">
        <f t="shared" si="48"/>
        <v>17.096800000000002</v>
      </c>
    </row>
    <row r="3033" spans="15:19" x14ac:dyDescent="0.2">
      <c r="O3033">
        <v>46.75</v>
      </c>
      <c r="P3033">
        <v>25.7</v>
      </c>
      <c r="Q3033">
        <v>4.3743999999999999E-4</v>
      </c>
      <c r="R3033">
        <v>7.0000000000000007E-2</v>
      </c>
      <c r="S3033">
        <f t="shared" si="48"/>
        <v>17.497599999999998</v>
      </c>
    </row>
    <row r="3034" spans="15:19" x14ac:dyDescent="0.2">
      <c r="O3034">
        <v>49.5</v>
      </c>
      <c r="P3034">
        <v>25.263999999999999</v>
      </c>
      <c r="Q3034">
        <v>4.4716999999999999E-4</v>
      </c>
      <c r="R3034">
        <v>7.0000000000000007E-2</v>
      </c>
      <c r="S3034">
        <f t="shared" si="48"/>
        <v>17.886800000000001</v>
      </c>
    </row>
    <row r="3035" spans="15:19" x14ac:dyDescent="0.2">
      <c r="O3035">
        <v>52.25</v>
      </c>
      <c r="P3035">
        <v>24.838999999999999</v>
      </c>
      <c r="Q3035">
        <v>4.5666000000000001E-4</v>
      </c>
      <c r="R3035">
        <v>7.0000000000000007E-2</v>
      </c>
      <c r="S3035">
        <f t="shared" si="48"/>
        <v>18.266400000000001</v>
      </c>
    </row>
    <row r="3036" spans="15:19" x14ac:dyDescent="0.2">
      <c r="O3036">
        <v>55</v>
      </c>
      <c r="P3036">
        <v>24.423999999999999</v>
      </c>
      <c r="Q3036">
        <v>4.6596000000000002E-4</v>
      </c>
      <c r="R3036">
        <v>7.0000000000000007E-2</v>
      </c>
      <c r="S3036">
        <f t="shared" si="48"/>
        <v>18.638400000000001</v>
      </c>
    </row>
    <row r="3037" spans="15:19" x14ac:dyDescent="0.2">
      <c r="O3037">
        <v>57.75</v>
      </c>
      <c r="P3037">
        <v>24.018999999999998</v>
      </c>
      <c r="Q3037">
        <v>4.751E-4</v>
      </c>
      <c r="R3037">
        <v>7.0000000000000007E-2</v>
      </c>
      <c r="S3037">
        <f t="shared" si="48"/>
        <v>19.004000000000001</v>
      </c>
    </row>
    <row r="3038" spans="15:19" x14ac:dyDescent="0.2">
      <c r="O3038">
        <v>60.5</v>
      </c>
      <c r="P3038">
        <v>23.625</v>
      </c>
      <c r="Q3038">
        <v>4.841E-4</v>
      </c>
      <c r="R3038">
        <v>7.0000000000000007E-2</v>
      </c>
      <c r="S3038">
        <f t="shared" si="48"/>
        <v>19.364000000000001</v>
      </c>
    </row>
    <row r="3039" spans="15:19" x14ac:dyDescent="0.2">
      <c r="O3039">
        <v>63.25</v>
      </c>
      <c r="P3039">
        <v>23.241</v>
      </c>
      <c r="Q3039">
        <v>4.9299000000000001E-4</v>
      </c>
      <c r="R3039">
        <v>7.0000000000000007E-2</v>
      </c>
      <c r="S3039">
        <f t="shared" si="48"/>
        <v>19.7196</v>
      </c>
    </row>
    <row r="3040" spans="15:19" x14ac:dyDescent="0.2">
      <c r="O3040">
        <v>66</v>
      </c>
      <c r="P3040">
        <v>22.867999999999999</v>
      </c>
      <c r="Q3040">
        <v>5.0180000000000005E-4</v>
      </c>
      <c r="R3040">
        <v>7.0000000000000007E-2</v>
      </c>
      <c r="S3040">
        <f t="shared" si="48"/>
        <v>20.072000000000003</v>
      </c>
    </row>
    <row r="3041" spans="15:19" x14ac:dyDescent="0.2">
      <c r="O3041">
        <v>68.75</v>
      </c>
      <c r="P3041">
        <v>22.504999999999999</v>
      </c>
      <c r="Q3041">
        <v>5.1053000000000003E-4</v>
      </c>
      <c r="R3041">
        <v>7.0000000000000007E-2</v>
      </c>
      <c r="S3041">
        <f t="shared" si="48"/>
        <v>20.421199999999999</v>
      </c>
    </row>
    <row r="3042" spans="15:19" x14ac:dyDescent="0.2">
      <c r="O3042">
        <v>71.5</v>
      </c>
      <c r="P3042">
        <v>22.152000000000001</v>
      </c>
      <c r="Q3042">
        <v>5.1920000000000004E-4</v>
      </c>
      <c r="R3042">
        <v>7.0000000000000007E-2</v>
      </c>
      <c r="S3042">
        <f t="shared" si="48"/>
        <v>20.768000000000001</v>
      </c>
    </row>
    <row r="3043" spans="15:19" x14ac:dyDescent="0.2">
      <c r="O3043">
        <v>74.25</v>
      </c>
      <c r="P3043">
        <v>21.809000000000001</v>
      </c>
      <c r="Q3043">
        <v>5.2782000000000003E-4</v>
      </c>
      <c r="R3043">
        <v>7.0000000000000007E-2</v>
      </c>
      <c r="S3043">
        <f t="shared" si="48"/>
        <v>21.1128</v>
      </c>
    </row>
    <row r="3044" spans="15:19" x14ac:dyDescent="0.2">
      <c r="O3044">
        <v>77</v>
      </c>
      <c r="P3044">
        <v>21.475000000000001</v>
      </c>
      <c r="Q3044">
        <v>5.3640000000000003E-4</v>
      </c>
      <c r="R3044">
        <v>7.0000000000000007E-2</v>
      </c>
      <c r="S3044">
        <f t="shared" si="48"/>
        <v>21.456000000000003</v>
      </c>
    </row>
    <row r="3045" spans="15:19" x14ac:dyDescent="0.2">
      <c r="O3045">
        <v>79.75</v>
      </c>
      <c r="P3045">
        <v>21.151</v>
      </c>
      <c r="Q3045">
        <v>5.4494000000000005E-4</v>
      </c>
      <c r="R3045">
        <v>7.0000000000000007E-2</v>
      </c>
      <c r="S3045">
        <f t="shared" si="48"/>
        <v>21.797599999999999</v>
      </c>
    </row>
    <row r="3046" spans="15:19" x14ac:dyDescent="0.2">
      <c r="O3046">
        <v>82.5</v>
      </c>
      <c r="P3046">
        <v>20.835000000000001</v>
      </c>
      <c r="Q3046">
        <v>5.5345000000000004E-4</v>
      </c>
      <c r="R3046">
        <v>7.0000000000000007E-2</v>
      </c>
      <c r="S3046">
        <f t="shared" si="48"/>
        <v>22.138000000000002</v>
      </c>
    </row>
    <row r="3047" spans="15:19" x14ac:dyDescent="0.2">
      <c r="O3047">
        <v>85.25</v>
      </c>
      <c r="P3047">
        <v>20.529</v>
      </c>
      <c r="Q3047">
        <v>5.6194000000000003E-4</v>
      </c>
      <c r="R3047">
        <v>7.0000000000000007E-2</v>
      </c>
      <c r="S3047">
        <f t="shared" si="48"/>
        <v>22.477599999999999</v>
      </c>
    </row>
    <row r="3048" spans="15:19" x14ac:dyDescent="0.2">
      <c r="O3048">
        <v>88</v>
      </c>
      <c r="P3048">
        <v>20.23</v>
      </c>
      <c r="Q3048">
        <v>5.7041000000000004E-4</v>
      </c>
      <c r="R3048">
        <v>7.0000000000000007E-2</v>
      </c>
      <c r="S3048">
        <f t="shared" si="48"/>
        <v>22.816400000000002</v>
      </c>
    </row>
    <row r="3049" spans="15:19" x14ac:dyDescent="0.2">
      <c r="O3049">
        <v>90.75</v>
      </c>
      <c r="P3049">
        <v>19.940000000000001</v>
      </c>
      <c r="Q3049">
        <v>5.7886999999999999E-4</v>
      </c>
      <c r="R3049">
        <v>7.0000000000000007E-2</v>
      </c>
      <c r="S3049">
        <f t="shared" si="48"/>
        <v>23.154799999999998</v>
      </c>
    </row>
    <row r="3050" spans="15:19" x14ac:dyDescent="0.2">
      <c r="O3050">
        <v>93.5</v>
      </c>
      <c r="P3050">
        <v>19.658000000000001</v>
      </c>
      <c r="Q3050">
        <v>5.8730999999999996E-4</v>
      </c>
      <c r="R3050">
        <v>7.0000000000000007E-2</v>
      </c>
      <c r="S3050">
        <f t="shared" si="48"/>
        <v>23.492399999999996</v>
      </c>
    </row>
    <row r="3051" spans="15:19" x14ac:dyDescent="0.2">
      <c r="O3051">
        <v>96.25</v>
      </c>
      <c r="P3051">
        <v>19.382999999999999</v>
      </c>
      <c r="Q3051">
        <v>5.9573999999999998E-4</v>
      </c>
      <c r="R3051">
        <v>7.0000000000000007E-2</v>
      </c>
      <c r="S3051">
        <f t="shared" si="48"/>
        <v>23.829599999999999</v>
      </c>
    </row>
    <row r="3052" spans="15:19" x14ac:dyDescent="0.2">
      <c r="O3052">
        <v>99</v>
      </c>
      <c r="P3052">
        <v>19.116</v>
      </c>
      <c r="Q3052">
        <v>6.0415999999999996E-4</v>
      </c>
      <c r="R3052">
        <v>7.0000000000000007E-2</v>
      </c>
      <c r="S3052">
        <f t="shared" si="48"/>
        <v>24.166399999999996</v>
      </c>
    </row>
    <row r="3053" spans="15:19" x14ac:dyDescent="0.2">
      <c r="O3053">
        <v>101.75</v>
      </c>
      <c r="P3053">
        <v>18.855</v>
      </c>
      <c r="Q3053">
        <v>6.1258000000000005E-4</v>
      </c>
      <c r="R3053">
        <v>7.0000000000000007E-2</v>
      </c>
      <c r="S3053">
        <f t="shared" si="48"/>
        <v>24.503200000000003</v>
      </c>
    </row>
    <row r="3054" spans="15:19" x14ac:dyDescent="0.2">
      <c r="O3054">
        <v>104.5</v>
      </c>
      <c r="P3054">
        <v>18.602</v>
      </c>
      <c r="Q3054">
        <v>6.2098999999999998E-4</v>
      </c>
      <c r="R3054">
        <v>7.0000000000000007E-2</v>
      </c>
      <c r="S3054">
        <f t="shared" si="48"/>
        <v>24.839600000000001</v>
      </c>
    </row>
    <row r="3055" spans="15:19" x14ac:dyDescent="0.2">
      <c r="O3055">
        <v>107.25</v>
      </c>
      <c r="P3055">
        <v>18.355</v>
      </c>
      <c r="Q3055">
        <v>6.2938999999999996E-4</v>
      </c>
      <c r="R3055">
        <v>7.0000000000000007E-2</v>
      </c>
      <c r="S3055">
        <f t="shared" si="48"/>
        <v>25.175599999999999</v>
      </c>
    </row>
    <row r="3056" spans="15:19" x14ac:dyDescent="0.2">
      <c r="O3056">
        <v>110</v>
      </c>
      <c r="P3056">
        <v>18.114999999999998</v>
      </c>
      <c r="Q3056">
        <v>6.3778999999999995E-4</v>
      </c>
      <c r="R3056">
        <v>7.0000000000000007E-2</v>
      </c>
      <c r="S3056">
        <f t="shared" si="48"/>
        <v>25.511599999999998</v>
      </c>
    </row>
    <row r="3057" spans="15:19" x14ac:dyDescent="0.2">
      <c r="O3057">
        <v>0</v>
      </c>
      <c r="P3057">
        <v>33.200000000000003</v>
      </c>
      <c r="Q3057">
        <v>1E-4</v>
      </c>
      <c r="R3057">
        <v>7.0999999999999994E-2</v>
      </c>
      <c r="S3057">
        <f t="shared" si="48"/>
        <v>4</v>
      </c>
    </row>
    <row r="3058" spans="15:19" x14ac:dyDescent="0.2">
      <c r="O3058">
        <v>2.75</v>
      </c>
      <c r="P3058">
        <v>33.203000000000003</v>
      </c>
      <c r="Q3058">
        <v>1.4338999999999999E-4</v>
      </c>
      <c r="R3058">
        <v>7.0999999999999994E-2</v>
      </c>
      <c r="S3058">
        <f t="shared" si="48"/>
        <v>5.7355999999999998</v>
      </c>
    </row>
    <row r="3059" spans="15:19" x14ac:dyDescent="0.2">
      <c r="O3059">
        <v>5.5</v>
      </c>
      <c r="P3059">
        <v>32.874000000000002</v>
      </c>
      <c r="Q3059">
        <v>1.8065999999999999E-4</v>
      </c>
      <c r="R3059">
        <v>7.0999999999999994E-2</v>
      </c>
      <c r="S3059">
        <f t="shared" si="48"/>
        <v>7.2263999999999999</v>
      </c>
    </row>
    <row r="3060" spans="15:19" x14ac:dyDescent="0.2">
      <c r="O3060">
        <v>8.25</v>
      </c>
      <c r="P3060">
        <v>32.335000000000001</v>
      </c>
      <c r="Q3060">
        <v>2.1294E-4</v>
      </c>
      <c r="R3060">
        <v>7.0999999999999994E-2</v>
      </c>
      <c r="S3060">
        <f t="shared" si="48"/>
        <v>8.5175999999999998</v>
      </c>
    </row>
    <row r="3061" spans="15:19" x14ac:dyDescent="0.2">
      <c r="O3061">
        <v>11</v>
      </c>
      <c r="P3061">
        <v>31.803000000000001</v>
      </c>
      <c r="Q3061">
        <v>2.4104000000000001E-4</v>
      </c>
      <c r="R3061">
        <v>7.0999999999999994E-2</v>
      </c>
      <c r="S3061">
        <f t="shared" si="48"/>
        <v>9.6416000000000004</v>
      </c>
    </row>
    <row r="3062" spans="15:19" x14ac:dyDescent="0.2">
      <c r="O3062">
        <v>13.75</v>
      </c>
      <c r="P3062">
        <v>31.353999999999999</v>
      </c>
      <c r="Q3062">
        <v>2.656E-4</v>
      </c>
      <c r="R3062">
        <v>7.0999999999999994E-2</v>
      </c>
      <c r="S3062">
        <f t="shared" si="48"/>
        <v>10.624000000000001</v>
      </c>
    </row>
    <row r="3063" spans="15:19" x14ac:dyDescent="0.2">
      <c r="O3063">
        <v>16.5</v>
      </c>
      <c r="P3063">
        <v>30.882000000000001</v>
      </c>
      <c r="Q3063">
        <v>2.8729E-4</v>
      </c>
      <c r="R3063">
        <v>7.0999999999999994E-2</v>
      </c>
      <c r="S3063">
        <f t="shared" si="48"/>
        <v>11.4916</v>
      </c>
    </row>
    <row r="3064" spans="15:19" x14ac:dyDescent="0.2">
      <c r="O3064">
        <v>19.25</v>
      </c>
      <c r="P3064">
        <v>30.393999999999998</v>
      </c>
      <c r="Q3064">
        <v>3.0660000000000003E-4</v>
      </c>
      <c r="R3064">
        <v>7.0999999999999994E-2</v>
      </c>
      <c r="S3064">
        <f t="shared" si="48"/>
        <v>12.264000000000001</v>
      </c>
    </row>
    <row r="3065" spans="15:19" x14ac:dyDescent="0.2">
      <c r="O3065">
        <v>22</v>
      </c>
      <c r="P3065">
        <v>29.898</v>
      </c>
      <c r="Q3065">
        <v>3.2398000000000003E-4</v>
      </c>
      <c r="R3065">
        <v>7.0999999999999994E-2</v>
      </c>
      <c r="S3065">
        <f t="shared" si="48"/>
        <v>12.959200000000001</v>
      </c>
    </row>
    <row r="3066" spans="15:19" x14ac:dyDescent="0.2">
      <c r="O3066">
        <v>24.75</v>
      </c>
      <c r="P3066">
        <v>29.401</v>
      </c>
      <c r="Q3066">
        <v>3.3976999999999998E-4</v>
      </c>
      <c r="R3066">
        <v>7.0999999999999994E-2</v>
      </c>
      <c r="S3066">
        <f t="shared" si="48"/>
        <v>13.5908</v>
      </c>
    </row>
    <row r="3067" spans="15:19" x14ac:dyDescent="0.2">
      <c r="O3067">
        <v>27.5</v>
      </c>
      <c r="P3067">
        <v>28.902999999999999</v>
      </c>
      <c r="Q3067">
        <v>3.5425000000000002E-4</v>
      </c>
      <c r="R3067">
        <v>7.0999999999999994E-2</v>
      </c>
      <c r="S3067">
        <f t="shared" si="48"/>
        <v>14.17</v>
      </c>
    </row>
    <row r="3068" spans="15:19" x14ac:dyDescent="0.2">
      <c r="O3068">
        <v>30.25</v>
      </c>
      <c r="P3068">
        <v>28.407</v>
      </c>
      <c r="Q3068">
        <v>3.6764000000000002E-4</v>
      </c>
      <c r="R3068">
        <v>7.0999999999999994E-2</v>
      </c>
      <c r="S3068">
        <f t="shared" si="48"/>
        <v>14.7056</v>
      </c>
    </row>
    <row r="3069" spans="15:19" x14ac:dyDescent="0.2">
      <c r="O3069">
        <v>33</v>
      </c>
      <c r="P3069">
        <v>27.917000000000002</v>
      </c>
      <c r="Q3069">
        <v>3.8014E-4</v>
      </c>
      <c r="R3069">
        <v>7.0999999999999994E-2</v>
      </c>
      <c r="S3069">
        <f t="shared" si="48"/>
        <v>15.2056</v>
      </c>
    </row>
    <row r="3070" spans="15:19" x14ac:dyDescent="0.2">
      <c r="O3070">
        <v>35.75</v>
      </c>
      <c r="P3070">
        <v>27.431999999999999</v>
      </c>
      <c r="Q3070">
        <v>3.9190999999999998E-4</v>
      </c>
      <c r="R3070">
        <v>7.0999999999999994E-2</v>
      </c>
      <c r="S3070">
        <f t="shared" si="48"/>
        <v>15.676399999999999</v>
      </c>
    </row>
    <row r="3071" spans="15:19" x14ac:dyDescent="0.2">
      <c r="O3071">
        <v>38.5</v>
      </c>
      <c r="P3071">
        <v>26.954999999999998</v>
      </c>
      <c r="Q3071">
        <v>4.0308E-4</v>
      </c>
      <c r="R3071">
        <v>7.0999999999999994E-2</v>
      </c>
      <c r="S3071">
        <f t="shared" si="48"/>
        <v>16.123200000000001</v>
      </c>
    </row>
    <row r="3072" spans="15:19" x14ac:dyDescent="0.2">
      <c r="O3072">
        <v>41.25</v>
      </c>
      <c r="P3072">
        <v>26.486000000000001</v>
      </c>
      <c r="Q3072">
        <v>4.1376E-4</v>
      </c>
      <c r="R3072">
        <v>7.0999999999999994E-2</v>
      </c>
      <c r="S3072">
        <f t="shared" si="48"/>
        <v>16.5504</v>
      </c>
    </row>
    <row r="3073" spans="15:19" x14ac:dyDescent="0.2">
      <c r="O3073">
        <v>44</v>
      </c>
      <c r="P3073">
        <v>26.027000000000001</v>
      </c>
      <c r="Q3073">
        <v>4.2402E-4</v>
      </c>
      <c r="R3073">
        <v>7.0999999999999994E-2</v>
      </c>
      <c r="S3073">
        <f t="shared" si="48"/>
        <v>16.960799999999999</v>
      </c>
    </row>
    <row r="3074" spans="15:19" x14ac:dyDescent="0.2">
      <c r="O3074">
        <v>46.75</v>
      </c>
      <c r="P3074">
        <v>25.577999999999999</v>
      </c>
      <c r="Q3074">
        <v>4.3396E-4</v>
      </c>
      <c r="R3074">
        <v>7.0999999999999994E-2</v>
      </c>
      <c r="S3074">
        <f t="shared" si="48"/>
        <v>17.3584</v>
      </c>
    </row>
    <row r="3075" spans="15:19" x14ac:dyDescent="0.2">
      <c r="O3075">
        <v>49.5</v>
      </c>
      <c r="P3075">
        <v>25.138999999999999</v>
      </c>
      <c r="Q3075">
        <v>4.4361999999999998E-4</v>
      </c>
      <c r="R3075">
        <v>7.0999999999999994E-2</v>
      </c>
      <c r="S3075">
        <f t="shared" si="48"/>
        <v>17.744799999999998</v>
      </c>
    </row>
    <row r="3076" spans="15:19" x14ac:dyDescent="0.2">
      <c r="O3076">
        <v>52.25</v>
      </c>
      <c r="P3076">
        <v>24.71</v>
      </c>
      <c r="Q3076">
        <v>4.5304999999999998E-4</v>
      </c>
      <c r="R3076">
        <v>7.0999999999999994E-2</v>
      </c>
      <c r="S3076">
        <f t="shared" si="48"/>
        <v>18.122</v>
      </c>
    </row>
    <row r="3077" spans="15:19" x14ac:dyDescent="0.2">
      <c r="O3077">
        <v>55</v>
      </c>
      <c r="P3077">
        <v>24.292999999999999</v>
      </c>
      <c r="Q3077">
        <v>4.6229000000000002E-4</v>
      </c>
      <c r="R3077">
        <v>7.0999999999999994E-2</v>
      </c>
      <c r="S3077">
        <f t="shared" si="48"/>
        <v>18.491600000000002</v>
      </c>
    </row>
    <row r="3078" spans="15:19" x14ac:dyDescent="0.2">
      <c r="O3078">
        <v>57.75</v>
      </c>
      <c r="P3078">
        <v>23.885999999999999</v>
      </c>
      <c r="Q3078">
        <v>4.7137999999999998E-4</v>
      </c>
      <c r="R3078">
        <v>7.0999999999999994E-2</v>
      </c>
      <c r="S3078">
        <f t="shared" si="48"/>
        <v>18.8552</v>
      </c>
    </row>
    <row r="3079" spans="15:19" x14ac:dyDescent="0.2">
      <c r="O3079">
        <v>60.5</v>
      </c>
      <c r="P3079">
        <v>23.49</v>
      </c>
      <c r="Q3079">
        <v>4.8034999999999999E-4</v>
      </c>
      <c r="R3079">
        <v>7.0999999999999994E-2</v>
      </c>
      <c r="S3079">
        <f t="shared" si="48"/>
        <v>19.213999999999999</v>
      </c>
    </row>
    <row r="3080" spans="15:19" x14ac:dyDescent="0.2">
      <c r="O3080">
        <v>63.25</v>
      </c>
      <c r="P3080">
        <v>23.105</v>
      </c>
      <c r="Q3080">
        <v>4.8921000000000001E-4</v>
      </c>
      <c r="R3080">
        <v>7.0999999999999994E-2</v>
      </c>
      <c r="S3080">
        <f t="shared" si="48"/>
        <v>19.5684</v>
      </c>
    </row>
    <row r="3081" spans="15:19" x14ac:dyDescent="0.2">
      <c r="O3081">
        <v>66</v>
      </c>
      <c r="P3081">
        <v>22.73</v>
      </c>
      <c r="Q3081">
        <v>4.9799000000000002E-4</v>
      </c>
      <c r="R3081">
        <v>7.0999999999999994E-2</v>
      </c>
      <c r="S3081">
        <f t="shared" si="48"/>
        <v>19.919600000000003</v>
      </c>
    </row>
    <row r="3082" spans="15:19" x14ac:dyDescent="0.2">
      <c r="O3082">
        <v>68.75</v>
      </c>
      <c r="P3082">
        <v>22.366</v>
      </c>
      <c r="Q3082">
        <v>5.0668999999999996E-4</v>
      </c>
      <c r="R3082">
        <v>7.0999999999999994E-2</v>
      </c>
      <c r="S3082">
        <f t="shared" si="48"/>
        <v>20.267599999999998</v>
      </c>
    </row>
    <row r="3083" spans="15:19" x14ac:dyDescent="0.2">
      <c r="O3083">
        <v>71.5</v>
      </c>
      <c r="P3083">
        <v>22.012</v>
      </c>
      <c r="Q3083">
        <v>5.1533999999999998E-4</v>
      </c>
      <c r="R3083">
        <v>7.0999999999999994E-2</v>
      </c>
      <c r="S3083">
        <f t="shared" si="48"/>
        <v>20.613599999999998</v>
      </c>
    </row>
    <row r="3084" spans="15:19" x14ac:dyDescent="0.2">
      <c r="O3084">
        <v>74.25</v>
      </c>
      <c r="P3084">
        <v>21.667999999999999</v>
      </c>
      <c r="Q3084">
        <v>5.2393999999999997E-4</v>
      </c>
      <c r="R3084">
        <v>7.0999999999999994E-2</v>
      </c>
      <c r="S3084">
        <f t="shared" si="48"/>
        <v>20.957599999999999</v>
      </c>
    </row>
    <row r="3085" spans="15:19" x14ac:dyDescent="0.2">
      <c r="O3085">
        <v>77</v>
      </c>
      <c r="P3085">
        <v>21.332999999999998</v>
      </c>
      <c r="Q3085">
        <v>5.3249999999999999E-4</v>
      </c>
      <c r="R3085">
        <v>7.0999999999999994E-2</v>
      </c>
      <c r="S3085">
        <f t="shared" si="48"/>
        <v>21.3</v>
      </c>
    </row>
    <row r="3086" spans="15:19" x14ac:dyDescent="0.2">
      <c r="O3086">
        <v>79.75</v>
      </c>
      <c r="P3086">
        <v>21.007999999999999</v>
      </c>
      <c r="Q3086">
        <v>5.4102999999999996E-4</v>
      </c>
      <c r="R3086">
        <v>7.0999999999999994E-2</v>
      </c>
      <c r="S3086">
        <f t="shared" si="48"/>
        <v>21.641199999999998</v>
      </c>
    </row>
    <row r="3087" spans="15:19" x14ac:dyDescent="0.2">
      <c r="O3087">
        <v>82.5</v>
      </c>
      <c r="P3087">
        <v>20.692</v>
      </c>
      <c r="Q3087">
        <v>5.4953000000000001E-4</v>
      </c>
      <c r="R3087">
        <v>7.0999999999999994E-2</v>
      </c>
      <c r="S3087">
        <f t="shared" si="48"/>
        <v>21.981199999999998</v>
      </c>
    </row>
    <row r="3088" spans="15:19" x14ac:dyDescent="0.2">
      <c r="O3088">
        <v>85.25</v>
      </c>
      <c r="P3088">
        <v>20.385000000000002</v>
      </c>
      <c r="Q3088">
        <v>5.5802E-4</v>
      </c>
      <c r="R3088">
        <v>7.0999999999999994E-2</v>
      </c>
      <c r="S3088">
        <f t="shared" si="48"/>
        <v>22.320800000000002</v>
      </c>
    </row>
    <row r="3089" spans="15:19" x14ac:dyDescent="0.2">
      <c r="O3089">
        <v>88</v>
      </c>
      <c r="P3089">
        <v>20.087</v>
      </c>
      <c r="Q3089">
        <v>5.6647999999999996E-4</v>
      </c>
      <c r="R3089">
        <v>7.0999999999999994E-2</v>
      </c>
      <c r="S3089">
        <f t="shared" si="48"/>
        <v>22.659199999999998</v>
      </c>
    </row>
    <row r="3090" spans="15:19" x14ac:dyDescent="0.2">
      <c r="O3090">
        <v>90.75</v>
      </c>
      <c r="P3090">
        <v>19.795999999999999</v>
      </c>
      <c r="Q3090">
        <v>5.7492999999999997E-4</v>
      </c>
      <c r="R3090">
        <v>7.0999999999999994E-2</v>
      </c>
      <c r="S3090">
        <f t="shared" ref="S3090:S3153" si="49">Q3090*40*1000</f>
        <v>22.997199999999999</v>
      </c>
    </row>
    <row r="3091" spans="15:19" x14ac:dyDescent="0.2">
      <c r="O3091">
        <v>93.5</v>
      </c>
      <c r="P3091">
        <v>19.513999999999999</v>
      </c>
      <c r="Q3091">
        <v>5.8336E-4</v>
      </c>
      <c r="R3091">
        <v>7.0999999999999994E-2</v>
      </c>
      <c r="S3091">
        <f t="shared" si="49"/>
        <v>23.334399999999999</v>
      </c>
    </row>
    <row r="3092" spans="15:19" x14ac:dyDescent="0.2">
      <c r="O3092">
        <v>96.25</v>
      </c>
      <c r="P3092">
        <v>19.239000000000001</v>
      </c>
      <c r="Q3092">
        <v>5.9179000000000002E-4</v>
      </c>
      <c r="R3092">
        <v>7.0999999999999994E-2</v>
      </c>
      <c r="S3092">
        <f t="shared" si="49"/>
        <v>23.671600000000002</v>
      </c>
    </row>
    <row r="3093" spans="15:19" x14ac:dyDescent="0.2">
      <c r="O3093">
        <v>99</v>
      </c>
      <c r="P3093">
        <v>18.972000000000001</v>
      </c>
      <c r="Q3093">
        <v>6.0021E-4</v>
      </c>
      <c r="R3093">
        <v>7.0999999999999994E-2</v>
      </c>
      <c r="S3093">
        <f t="shared" si="49"/>
        <v>24.008399999999998</v>
      </c>
    </row>
    <row r="3094" spans="15:19" x14ac:dyDescent="0.2">
      <c r="O3094">
        <v>101.75</v>
      </c>
      <c r="P3094">
        <v>18.712</v>
      </c>
      <c r="Q3094">
        <v>6.0862000000000004E-4</v>
      </c>
      <c r="R3094">
        <v>7.0999999999999994E-2</v>
      </c>
      <c r="S3094">
        <f t="shared" si="49"/>
        <v>24.344799999999999</v>
      </c>
    </row>
    <row r="3095" spans="15:19" x14ac:dyDescent="0.2">
      <c r="O3095">
        <v>104.5</v>
      </c>
      <c r="P3095">
        <v>18.459</v>
      </c>
      <c r="Q3095">
        <v>6.1702000000000003E-4</v>
      </c>
      <c r="R3095">
        <v>7.0999999999999994E-2</v>
      </c>
      <c r="S3095">
        <f t="shared" si="49"/>
        <v>24.680800000000001</v>
      </c>
    </row>
    <row r="3096" spans="15:19" x14ac:dyDescent="0.2">
      <c r="O3096">
        <v>107.25</v>
      </c>
      <c r="P3096">
        <v>18.212</v>
      </c>
      <c r="Q3096">
        <v>6.2542999999999995E-4</v>
      </c>
      <c r="R3096">
        <v>7.0999999999999994E-2</v>
      </c>
      <c r="S3096">
        <f t="shared" si="49"/>
        <v>25.017199999999995</v>
      </c>
    </row>
    <row r="3097" spans="15:19" x14ac:dyDescent="0.2">
      <c r="O3097">
        <v>110</v>
      </c>
      <c r="P3097">
        <v>17.972000000000001</v>
      </c>
      <c r="Q3097">
        <v>6.3382E-4</v>
      </c>
      <c r="R3097">
        <v>7.0999999999999994E-2</v>
      </c>
      <c r="S3097">
        <f t="shared" si="49"/>
        <v>25.352800000000002</v>
      </c>
    </row>
    <row r="3098" spans="15:19" x14ac:dyDescent="0.2">
      <c r="O3098">
        <v>0</v>
      </c>
      <c r="P3098">
        <v>33.200000000000003</v>
      </c>
      <c r="Q3098">
        <v>1E-4</v>
      </c>
      <c r="R3098">
        <v>7.1999999999999995E-2</v>
      </c>
      <c r="S3098">
        <f t="shared" si="49"/>
        <v>4</v>
      </c>
    </row>
    <row r="3099" spans="15:19" x14ac:dyDescent="0.2">
      <c r="O3099">
        <v>2.75</v>
      </c>
      <c r="P3099">
        <v>33.189</v>
      </c>
      <c r="Q3099">
        <v>1.4313999999999999E-4</v>
      </c>
      <c r="R3099">
        <v>7.1999999999999995E-2</v>
      </c>
      <c r="S3099">
        <f t="shared" si="49"/>
        <v>5.7255999999999991</v>
      </c>
    </row>
    <row r="3100" spans="15:19" x14ac:dyDescent="0.2">
      <c r="O3100">
        <v>5.5</v>
      </c>
      <c r="P3100">
        <v>32.85</v>
      </c>
      <c r="Q3100">
        <v>1.8013E-4</v>
      </c>
      <c r="R3100">
        <v>7.1999999999999995E-2</v>
      </c>
      <c r="S3100">
        <f t="shared" si="49"/>
        <v>7.2052000000000005</v>
      </c>
    </row>
    <row r="3101" spans="15:19" x14ac:dyDescent="0.2">
      <c r="O3101">
        <v>8.25</v>
      </c>
      <c r="P3101">
        <v>32.302</v>
      </c>
      <c r="Q3101">
        <v>2.1212E-4</v>
      </c>
      <c r="R3101">
        <v>7.1999999999999995E-2</v>
      </c>
      <c r="S3101">
        <f t="shared" si="49"/>
        <v>8.4847999999999999</v>
      </c>
    </row>
    <row r="3102" spans="15:19" x14ac:dyDescent="0.2">
      <c r="O3102">
        <v>11</v>
      </c>
      <c r="P3102">
        <v>31.76</v>
      </c>
      <c r="Q3102">
        <v>2.3991999999999999E-4</v>
      </c>
      <c r="R3102">
        <v>7.1999999999999995E-2</v>
      </c>
      <c r="S3102">
        <f t="shared" si="49"/>
        <v>9.5967999999999982</v>
      </c>
    </row>
    <row r="3103" spans="15:19" x14ac:dyDescent="0.2">
      <c r="O3103">
        <v>13.75</v>
      </c>
      <c r="P3103">
        <v>31.303000000000001</v>
      </c>
      <c r="Q3103">
        <v>2.6420000000000003E-4</v>
      </c>
      <c r="R3103">
        <v>7.1999999999999995E-2</v>
      </c>
      <c r="S3103">
        <f t="shared" si="49"/>
        <v>10.568000000000001</v>
      </c>
    </row>
    <row r="3104" spans="15:19" x14ac:dyDescent="0.2">
      <c r="O3104">
        <v>16.5</v>
      </c>
      <c r="P3104">
        <v>30.823</v>
      </c>
      <c r="Q3104">
        <v>2.8561E-4</v>
      </c>
      <c r="R3104">
        <v>7.1999999999999995E-2</v>
      </c>
      <c r="S3104">
        <f t="shared" si="49"/>
        <v>11.4244</v>
      </c>
    </row>
    <row r="3105" spans="15:19" x14ac:dyDescent="0.2">
      <c r="O3105">
        <v>19.25</v>
      </c>
      <c r="P3105">
        <v>30.327000000000002</v>
      </c>
      <c r="Q3105">
        <v>3.0467E-4</v>
      </c>
      <c r="R3105">
        <v>7.1999999999999995E-2</v>
      </c>
      <c r="S3105">
        <f t="shared" si="49"/>
        <v>12.1868</v>
      </c>
    </row>
    <row r="3106" spans="15:19" x14ac:dyDescent="0.2">
      <c r="O3106">
        <v>22</v>
      </c>
      <c r="P3106">
        <v>29.824000000000002</v>
      </c>
      <c r="Q3106">
        <v>3.2181000000000001E-4</v>
      </c>
      <c r="R3106">
        <v>7.1999999999999995E-2</v>
      </c>
      <c r="S3106">
        <f t="shared" si="49"/>
        <v>12.872400000000001</v>
      </c>
    </row>
    <row r="3107" spans="15:19" x14ac:dyDescent="0.2">
      <c r="O3107">
        <v>24.75</v>
      </c>
      <c r="P3107">
        <v>29.318999999999999</v>
      </c>
      <c r="Q3107">
        <v>3.3739000000000002E-4</v>
      </c>
      <c r="R3107">
        <v>7.1999999999999995E-2</v>
      </c>
      <c r="S3107">
        <f t="shared" si="49"/>
        <v>13.4956</v>
      </c>
    </row>
    <row r="3108" spans="15:19" x14ac:dyDescent="0.2">
      <c r="O3108">
        <v>27.5</v>
      </c>
      <c r="P3108">
        <v>28.815000000000001</v>
      </c>
      <c r="Q3108">
        <v>3.5167999999999999E-4</v>
      </c>
      <c r="R3108">
        <v>7.1999999999999995E-2</v>
      </c>
      <c r="S3108">
        <f t="shared" si="49"/>
        <v>14.0672</v>
      </c>
    </row>
    <row r="3109" spans="15:19" x14ac:dyDescent="0.2">
      <c r="O3109">
        <v>30.25</v>
      </c>
      <c r="P3109">
        <v>28.314</v>
      </c>
      <c r="Q3109">
        <v>3.6489999999999998E-4</v>
      </c>
      <c r="R3109">
        <v>7.1999999999999995E-2</v>
      </c>
      <c r="S3109">
        <f t="shared" si="49"/>
        <v>14.596</v>
      </c>
    </row>
    <row r="3110" spans="15:19" x14ac:dyDescent="0.2">
      <c r="O3110">
        <v>33</v>
      </c>
      <c r="P3110">
        <v>27.817</v>
      </c>
      <c r="Q3110">
        <v>3.7724999999999998E-4</v>
      </c>
      <c r="R3110">
        <v>7.1999999999999995E-2</v>
      </c>
      <c r="S3110">
        <f t="shared" si="49"/>
        <v>15.09</v>
      </c>
    </row>
    <row r="3111" spans="15:19" x14ac:dyDescent="0.2">
      <c r="O3111">
        <v>35.75</v>
      </c>
      <c r="P3111">
        <v>27.327000000000002</v>
      </c>
      <c r="Q3111">
        <v>3.8889000000000003E-4</v>
      </c>
      <c r="R3111">
        <v>7.1999999999999995E-2</v>
      </c>
      <c r="S3111">
        <f t="shared" si="49"/>
        <v>15.555600000000002</v>
      </c>
    </row>
    <row r="3112" spans="15:19" x14ac:dyDescent="0.2">
      <c r="O3112">
        <v>38.5</v>
      </c>
      <c r="P3112">
        <v>26.844999999999999</v>
      </c>
      <c r="Q3112">
        <v>3.9994E-4</v>
      </c>
      <c r="R3112">
        <v>7.1999999999999995E-2</v>
      </c>
      <c r="S3112">
        <f t="shared" si="49"/>
        <v>15.9976</v>
      </c>
    </row>
    <row r="3113" spans="15:19" x14ac:dyDescent="0.2">
      <c r="O3113">
        <v>41.25</v>
      </c>
      <c r="P3113">
        <v>26.373000000000001</v>
      </c>
      <c r="Q3113">
        <v>4.1051999999999999E-4</v>
      </c>
      <c r="R3113">
        <v>7.1999999999999995E-2</v>
      </c>
      <c r="S3113">
        <f t="shared" si="49"/>
        <v>16.4208</v>
      </c>
    </row>
    <row r="3114" spans="15:19" x14ac:dyDescent="0.2">
      <c r="O3114">
        <v>44</v>
      </c>
      <c r="P3114">
        <v>25.908999999999999</v>
      </c>
      <c r="Q3114">
        <v>4.2068999999999999E-4</v>
      </c>
      <c r="R3114">
        <v>7.1999999999999995E-2</v>
      </c>
      <c r="S3114">
        <f t="shared" si="49"/>
        <v>16.827599999999997</v>
      </c>
    </row>
    <row r="3115" spans="15:19" x14ac:dyDescent="0.2">
      <c r="O3115">
        <v>46.75</v>
      </c>
      <c r="P3115">
        <v>25.456</v>
      </c>
      <c r="Q3115">
        <v>4.3054999999999998E-4</v>
      </c>
      <c r="R3115">
        <v>7.1999999999999995E-2</v>
      </c>
      <c r="S3115">
        <f t="shared" si="49"/>
        <v>17.221999999999998</v>
      </c>
    </row>
    <row r="3116" spans="15:19" x14ac:dyDescent="0.2">
      <c r="O3116">
        <v>49.5</v>
      </c>
      <c r="P3116">
        <v>25.013999999999999</v>
      </c>
      <c r="Q3116">
        <v>4.4014E-4</v>
      </c>
      <c r="R3116">
        <v>7.1999999999999995E-2</v>
      </c>
      <c r="S3116">
        <f t="shared" si="49"/>
        <v>17.605599999999999</v>
      </c>
    </row>
    <row r="3117" spans="15:19" x14ac:dyDescent="0.2">
      <c r="O3117">
        <v>52.25</v>
      </c>
      <c r="P3117">
        <v>24.582999999999998</v>
      </c>
      <c r="Q3117">
        <v>4.4952000000000002E-4</v>
      </c>
      <c r="R3117">
        <v>7.1999999999999995E-2</v>
      </c>
      <c r="S3117">
        <f t="shared" si="49"/>
        <v>17.980800000000002</v>
      </c>
    </row>
    <row r="3118" spans="15:19" x14ac:dyDescent="0.2">
      <c r="O3118">
        <v>55</v>
      </c>
      <c r="P3118">
        <v>24.163</v>
      </c>
      <c r="Q3118">
        <v>4.5870999999999998E-4</v>
      </c>
      <c r="R3118">
        <v>7.1999999999999995E-2</v>
      </c>
      <c r="S3118">
        <f t="shared" si="49"/>
        <v>18.348400000000002</v>
      </c>
    </row>
    <row r="3119" spans="15:19" x14ac:dyDescent="0.2">
      <c r="O3119">
        <v>57.75</v>
      </c>
      <c r="P3119">
        <v>23.754000000000001</v>
      </c>
      <c r="Q3119">
        <v>4.6776000000000001E-4</v>
      </c>
      <c r="R3119">
        <v>7.1999999999999995E-2</v>
      </c>
      <c r="S3119">
        <f t="shared" si="49"/>
        <v>18.710400000000003</v>
      </c>
    </row>
    <row r="3120" spans="15:19" x14ac:dyDescent="0.2">
      <c r="O3120">
        <v>60.5</v>
      </c>
      <c r="P3120">
        <v>23.356000000000002</v>
      </c>
      <c r="Q3120">
        <v>4.7668999999999999E-4</v>
      </c>
      <c r="R3120">
        <v>7.1999999999999995E-2</v>
      </c>
      <c r="S3120">
        <f t="shared" si="49"/>
        <v>19.067599999999999</v>
      </c>
    </row>
    <row r="3121" spans="15:19" x14ac:dyDescent="0.2">
      <c r="O3121">
        <v>63.25</v>
      </c>
      <c r="P3121">
        <v>22.969000000000001</v>
      </c>
      <c r="Q3121">
        <v>4.8552000000000003E-4</v>
      </c>
      <c r="R3121">
        <v>7.1999999999999995E-2</v>
      </c>
      <c r="S3121">
        <f t="shared" si="49"/>
        <v>19.420800000000003</v>
      </c>
    </row>
    <row r="3122" spans="15:19" x14ac:dyDescent="0.2">
      <c r="O3122">
        <v>66</v>
      </c>
      <c r="P3122">
        <v>22.593</v>
      </c>
      <c r="Q3122">
        <v>4.9427E-4</v>
      </c>
      <c r="R3122">
        <v>7.1999999999999995E-2</v>
      </c>
      <c r="S3122">
        <f t="shared" si="49"/>
        <v>19.770799999999998</v>
      </c>
    </row>
    <row r="3123" spans="15:19" x14ac:dyDescent="0.2">
      <c r="O3123">
        <v>68.75</v>
      </c>
      <c r="P3123">
        <v>22.228000000000002</v>
      </c>
      <c r="Q3123">
        <v>5.0294999999999995E-4</v>
      </c>
      <c r="R3123">
        <v>7.1999999999999995E-2</v>
      </c>
      <c r="S3123">
        <f t="shared" si="49"/>
        <v>20.117999999999999</v>
      </c>
    </row>
    <row r="3124" spans="15:19" x14ac:dyDescent="0.2">
      <c r="O3124">
        <v>71.5</v>
      </c>
      <c r="P3124">
        <v>21.873000000000001</v>
      </c>
      <c r="Q3124">
        <v>5.1157999999999998E-4</v>
      </c>
      <c r="R3124">
        <v>7.1999999999999995E-2</v>
      </c>
      <c r="S3124">
        <f t="shared" si="49"/>
        <v>20.463200000000001</v>
      </c>
    </row>
    <row r="3125" spans="15:19" x14ac:dyDescent="0.2">
      <c r="O3125">
        <v>74.25</v>
      </c>
      <c r="P3125">
        <v>21.527999999999999</v>
      </c>
      <c r="Q3125">
        <v>5.2015999999999998E-4</v>
      </c>
      <c r="R3125">
        <v>7.1999999999999995E-2</v>
      </c>
      <c r="S3125">
        <f t="shared" si="49"/>
        <v>20.8064</v>
      </c>
    </row>
    <row r="3126" spans="15:19" x14ac:dyDescent="0.2">
      <c r="O3126">
        <v>77</v>
      </c>
      <c r="P3126">
        <v>21.193000000000001</v>
      </c>
      <c r="Q3126">
        <v>5.2871000000000005E-4</v>
      </c>
      <c r="R3126">
        <v>7.1999999999999995E-2</v>
      </c>
      <c r="S3126">
        <f t="shared" si="49"/>
        <v>21.148400000000002</v>
      </c>
    </row>
    <row r="3127" spans="15:19" x14ac:dyDescent="0.2">
      <c r="O3127">
        <v>79.75</v>
      </c>
      <c r="P3127">
        <v>20.867000000000001</v>
      </c>
      <c r="Q3127">
        <v>5.3722999999999998E-4</v>
      </c>
      <c r="R3127">
        <v>7.1999999999999995E-2</v>
      </c>
      <c r="S3127">
        <f t="shared" si="49"/>
        <v>21.4892</v>
      </c>
    </row>
    <row r="3128" spans="15:19" x14ac:dyDescent="0.2">
      <c r="O3128">
        <v>82.5</v>
      </c>
      <c r="P3128">
        <v>20.550999999999998</v>
      </c>
      <c r="Q3128">
        <v>5.4571999999999997E-4</v>
      </c>
      <c r="R3128">
        <v>7.1999999999999995E-2</v>
      </c>
      <c r="S3128">
        <f t="shared" si="49"/>
        <v>21.828799999999998</v>
      </c>
    </row>
    <row r="3129" spans="15:19" x14ac:dyDescent="0.2">
      <c r="O3129">
        <v>85.25</v>
      </c>
      <c r="P3129">
        <v>20.244</v>
      </c>
      <c r="Q3129">
        <v>5.5418999999999998E-4</v>
      </c>
      <c r="R3129">
        <v>7.1999999999999995E-2</v>
      </c>
      <c r="S3129">
        <f t="shared" si="49"/>
        <v>22.1676</v>
      </c>
    </row>
    <row r="3130" spans="15:19" x14ac:dyDescent="0.2">
      <c r="O3130">
        <v>88</v>
      </c>
      <c r="P3130">
        <v>19.945</v>
      </c>
      <c r="Q3130">
        <v>5.6265000000000004E-4</v>
      </c>
      <c r="R3130">
        <v>7.1999999999999995E-2</v>
      </c>
      <c r="S3130">
        <f t="shared" si="49"/>
        <v>22.506</v>
      </c>
    </row>
    <row r="3131" spans="15:19" x14ac:dyDescent="0.2">
      <c r="O3131">
        <v>90.75</v>
      </c>
      <c r="P3131">
        <v>19.654</v>
      </c>
      <c r="Q3131">
        <v>5.7109000000000001E-4</v>
      </c>
      <c r="R3131">
        <v>7.1999999999999995E-2</v>
      </c>
      <c r="S3131">
        <f t="shared" si="49"/>
        <v>22.843599999999999</v>
      </c>
    </row>
    <row r="3132" spans="15:19" x14ac:dyDescent="0.2">
      <c r="O3132">
        <v>93.5</v>
      </c>
      <c r="P3132">
        <v>19.372</v>
      </c>
      <c r="Q3132">
        <v>5.7952000000000004E-4</v>
      </c>
      <c r="R3132">
        <v>7.1999999999999995E-2</v>
      </c>
      <c r="S3132">
        <f t="shared" si="49"/>
        <v>23.180800000000001</v>
      </c>
    </row>
    <row r="3133" spans="15:19" x14ac:dyDescent="0.2">
      <c r="O3133">
        <v>96.25</v>
      </c>
      <c r="P3133">
        <v>19.097999999999999</v>
      </c>
      <c r="Q3133">
        <v>5.8794000000000001E-4</v>
      </c>
      <c r="R3133">
        <v>7.1999999999999995E-2</v>
      </c>
      <c r="S3133">
        <f t="shared" si="49"/>
        <v>23.517599999999998</v>
      </c>
    </row>
    <row r="3134" spans="15:19" x14ac:dyDescent="0.2">
      <c r="O3134">
        <v>99</v>
      </c>
      <c r="P3134">
        <v>18.829999999999998</v>
      </c>
      <c r="Q3134">
        <v>5.9635999999999999E-4</v>
      </c>
      <c r="R3134">
        <v>7.1999999999999995E-2</v>
      </c>
      <c r="S3134">
        <f t="shared" si="49"/>
        <v>23.854399999999998</v>
      </c>
    </row>
    <row r="3135" spans="15:19" x14ac:dyDescent="0.2">
      <c r="O3135">
        <v>101.75</v>
      </c>
      <c r="P3135">
        <v>18.571000000000002</v>
      </c>
      <c r="Q3135">
        <v>6.0477000000000003E-4</v>
      </c>
      <c r="R3135">
        <v>7.1999999999999995E-2</v>
      </c>
      <c r="S3135">
        <f t="shared" si="49"/>
        <v>24.190800000000003</v>
      </c>
    </row>
    <row r="3136" spans="15:19" x14ac:dyDescent="0.2">
      <c r="O3136">
        <v>104.5</v>
      </c>
      <c r="P3136">
        <v>18.318000000000001</v>
      </c>
      <c r="Q3136">
        <v>6.1317000000000001E-4</v>
      </c>
      <c r="R3136">
        <v>7.1999999999999995E-2</v>
      </c>
      <c r="S3136">
        <f t="shared" si="49"/>
        <v>24.526800000000001</v>
      </c>
    </row>
    <row r="3137" spans="15:19" x14ac:dyDescent="0.2">
      <c r="O3137">
        <v>107.25</v>
      </c>
      <c r="P3137">
        <v>18.071000000000002</v>
      </c>
      <c r="Q3137">
        <v>6.2157E-4</v>
      </c>
      <c r="R3137">
        <v>7.1999999999999995E-2</v>
      </c>
      <c r="S3137">
        <f t="shared" si="49"/>
        <v>24.8628</v>
      </c>
    </row>
    <row r="3138" spans="15:19" x14ac:dyDescent="0.2">
      <c r="O3138">
        <v>110</v>
      </c>
      <c r="P3138">
        <v>17.832000000000001</v>
      </c>
      <c r="Q3138">
        <v>6.2996999999999999E-4</v>
      </c>
      <c r="R3138">
        <v>7.1999999999999995E-2</v>
      </c>
      <c r="S3138">
        <f t="shared" si="49"/>
        <v>25.198800000000002</v>
      </c>
    </row>
    <row r="3139" spans="15:19" x14ac:dyDescent="0.2">
      <c r="O3139">
        <v>0</v>
      </c>
      <c r="P3139">
        <v>33.200000000000003</v>
      </c>
      <c r="Q3139">
        <v>1E-4</v>
      </c>
      <c r="R3139">
        <v>7.2999999999999995E-2</v>
      </c>
      <c r="S3139">
        <f t="shared" si="49"/>
        <v>4</v>
      </c>
    </row>
    <row r="3140" spans="15:19" x14ac:dyDescent="0.2">
      <c r="O3140">
        <v>2.75</v>
      </c>
      <c r="P3140">
        <v>33.174999999999997</v>
      </c>
      <c r="Q3140">
        <v>1.429E-4</v>
      </c>
      <c r="R3140">
        <v>7.2999999999999995E-2</v>
      </c>
      <c r="S3140">
        <f t="shared" si="49"/>
        <v>5.7160000000000002</v>
      </c>
    </row>
    <row r="3141" spans="15:19" x14ac:dyDescent="0.2">
      <c r="O3141">
        <v>5.5</v>
      </c>
      <c r="P3141">
        <v>32.826000000000001</v>
      </c>
      <c r="Q3141">
        <v>1.796E-4</v>
      </c>
      <c r="R3141">
        <v>7.2999999999999995E-2</v>
      </c>
      <c r="S3141">
        <f t="shared" si="49"/>
        <v>7.1840000000000002</v>
      </c>
    </row>
    <row r="3142" spans="15:19" x14ac:dyDescent="0.2">
      <c r="O3142">
        <v>8.25</v>
      </c>
      <c r="P3142">
        <v>32.268999999999998</v>
      </c>
      <c r="Q3142">
        <v>2.1130000000000001E-4</v>
      </c>
      <c r="R3142">
        <v>7.2999999999999995E-2</v>
      </c>
      <c r="S3142">
        <f t="shared" si="49"/>
        <v>8.4520000000000017</v>
      </c>
    </row>
    <row r="3143" spans="15:19" x14ac:dyDescent="0.2">
      <c r="O3143">
        <v>11</v>
      </c>
      <c r="P3143">
        <v>31.718</v>
      </c>
      <c r="Q3143">
        <v>2.3881E-4</v>
      </c>
      <c r="R3143">
        <v>7.2999999999999995E-2</v>
      </c>
      <c r="S3143">
        <f t="shared" si="49"/>
        <v>9.5523999999999987</v>
      </c>
    </row>
    <row r="3144" spans="15:19" x14ac:dyDescent="0.2">
      <c r="O3144">
        <v>13.75</v>
      </c>
      <c r="P3144">
        <v>31.251999999999999</v>
      </c>
      <c r="Q3144">
        <v>2.6279999999999999E-4</v>
      </c>
      <c r="R3144">
        <v>7.2999999999999995E-2</v>
      </c>
      <c r="S3144">
        <f t="shared" si="49"/>
        <v>10.512</v>
      </c>
    </row>
    <row r="3145" spans="15:19" x14ac:dyDescent="0.2">
      <c r="O3145">
        <v>16.5</v>
      </c>
      <c r="P3145">
        <v>30.763999999999999</v>
      </c>
      <c r="Q3145">
        <v>2.8394999999999999E-4</v>
      </c>
      <c r="R3145">
        <v>7.2999999999999995E-2</v>
      </c>
      <c r="S3145">
        <f t="shared" si="49"/>
        <v>11.358000000000001</v>
      </c>
    </row>
    <row r="3146" spans="15:19" x14ac:dyDescent="0.2">
      <c r="O3146">
        <v>19.25</v>
      </c>
      <c r="P3146">
        <v>30.26</v>
      </c>
      <c r="Q3146">
        <v>3.0276000000000001E-4</v>
      </c>
      <c r="R3146">
        <v>7.2999999999999995E-2</v>
      </c>
      <c r="S3146">
        <f t="shared" si="49"/>
        <v>12.1104</v>
      </c>
    </row>
    <row r="3147" spans="15:19" x14ac:dyDescent="0.2">
      <c r="O3147">
        <v>22</v>
      </c>
      <c r="P3147">
        <v>29.75</v>
      </c>
      <c r="Q3147">
        <v>3.1967999999999998E-4</v>
      </c>
      <c r="R3147">
        <v>7.2999999999999995E-2</v>
      </c>
      <c r="S3147">
        <f t="shared" si="49"/>
        <v>12.787199999999999</v>
      </c>
    </row>
    <row r="3148" spans="15:19" x14ac:dyDescent="0.2">
      <c r="O3148">
        <v>24.75</v>
      </c>
      <c r="P3148">
        <v>29.238</v>
      </c>
      <c r="Q3148">
        <v>3.3504999999999999E-4</v>
      </c>
      <c r="R3148">
        <v>7.2999999999999995E-2</v>
      </c>
      <c r="S3148">
        <f t="shared" si="49"/>
        <v>13.401999999999999</v>
      </c>
    </row>
    <row r="3149" spans="15:19" x14ac:dyDescent="0.2">
      <c r="O3149">
        <v>27.5</v>
      </c>
      <c r="P3149">
        <v>28.728000000000002</v>
      </c>
      <c r="Q3149">
        <v>3.4915E-4</v>
      </c>
      <c r="R3149">
        <v>7.2999999999999995E-2</v>
      </c>
      <c r="S3149">
        <f t="shared" si="49"/>
        <v>13.965999999999999</v>
      </c>
    </row>
    <row r="3150" spans="15:19" x14ac:dyDescent="0.2">
      <c r="O3150">
        <v>30.25</v>
      </c>
      <c r="P3150">
        <v>28.22</v>
      </c>
      <c r="Q3150">
        <v>3.6221000000000002E-4</v>
      </c>
      <c r="R3150">
        <v>7.2999999999999995E-2</v>
      </c>
      <c r="S3150">
        <f t="shared" si="49"/>
        <v>14.4884</v>
      </c>
    </row>
    <row r="3151" spans="15:19" x14ac:dyDescent="0.2">
      <c r="O3151">
        <v>33</v>
      </c>
      <c r="P3151">
        <v>27.718</v>
      </c>
      <c r="Q3151">
        <v>3.7440999999999999E-4</v>
      </c>
      <c r="R3151">
        <v>7.2999999999999995E-2</v>
      </c>
      <c r="S3151">
        <f t="shared" si="49"/>
        <v>14.9764</v>
      </c>
    </row>
    <row r="3152" spans="15:19" x14ac:dyDescent="0.2">
      <c r="O3152">
        <v>35.75</v>
      </c>
      <c r="P3152">
        <v>27.222999999999999</v>
      </c>
      <c r="Q3152">
        <v>3.8592999999999999E-4</v>
      </c>
      <c r="R3152">
        <v>7.2999999999999995E-2</v>
      </c>
      <c r="S3152">
        <f t="shared" si="49"/>
        <v>15.437200000000001</v>
      </c>
    </row>
    <row r="3153" spans="15:19" x14ac:dyDescent="0.2">
      <c r="O3153">
        <v>38.5</v>
      </c>
      <c r="P3153">
        <v>26.736000000000001</v>
      </c>
      <c r="Q3153">
        <v>3.9687000000000001E-4</v>
      </c>
      <c r="R3153">
        <v>7.2999999999999995E-2</v>
      </c>
      <c r="S3153">
        <f t="shared" si="49"/>
        <v>15.874800000000002</v>
      </c>
    </row>
    <row r="3154" spans="15:19" x14ac:dyDescent="0.2">
      <c r="O3154">
        <v>41.25</v>
      </c>
      <c r="P3154">
        <v>26.259</v>
      </c>
      <c r="Q3154">
        <v>4.0734000000000001E-4</v>
      </c>
      <c r="R3154">
        <v>7.2999999999999995E-2</v>
      </c>
      <c r="S3154">
        <f t="shared" ref="S3154:S3217" si="50">Q3154*40*1000</f>
        <v>16.293600000000001</v>
      </c>
    </row>
    <row r="3155" spans="15:19" x14ac:dyDescent="0.2">
      <c r="O3155">
        <v>44</v>
      </c>
      <c r="P3155">
        <v>25.792000000000002</v>
      </c>
      <c r="Q3155">
        <v>4.1743999999999999E-4</v>
      </c>
      <c r="R3155">
        <v>7.2999999999999995E-2</v>
      </c>
      <c r="S3155">
        <f t="shared" si="50"/>
        <v>16.697600000000001</v>
      </c>
    </row>
    <row r="3156" spans="15:19" x14ac:dyDescent="0.2">
      <c r="O3156">
        <v>46.75</v>
      </c>
      <c r="P3156">
        <v>25.335999999999999</v>
      </c>
      <c r="Q3156">
        <v>4.2722000000000002E-4</v>
      </c>
      <c r="R3156">
        <v>7.2999999999999995E-2</v>
      </c>
      <c r="S3156">
        <f t="shared" si="50"/>
        <v>17.088800000000003</v>
      </c>
    </row>
    <row r="3157" spans="15:19" x14ac:dyDescent="0.2">
      <c r="O3157">
        <v>49.5</v>
      </c>
      <c r="P3157">
        <v>24.890999999999998</v>
      </c>
      <c r="Q3157">
        <v>4.3675000000000002E-4</v>
      </c>
      <c r="R3157">
        <v>7.2999999999999995E-2</v>
      </c>
      <c r="S3157">
        <f t="shared" si="50"/>
        <v>17.47</v>
      </c>
    </row>
    <row r="3158" spans="15:19" x14ac:dyDescent="0.2">
      <c r="O3158">
        <v>52.25</v>
      </c>
      <c r="P3158">
        <v>24.457000000000001</v>
      </c>
      <c r="Q3158">
        <v>4.4607000000000002E-4</v>
      </c>
      <c r="R3158">
        <v>7.2999999999999995E-2</v>
      </c>
      <c r="S3158">
        <f t="shared" si="50"/>
        <v>17.8428</v>
      </c>
    </row>
    <row r="3159" spans="15:19" x14ac:dyDescent="0.2">
      <c r="O3159">
        <v>55</v>
      </c>
      <c r="P3159">
        <v>24.033999999999999</v>
      </c>
      <c r="Q3159">
        <v>4.5522E-4</v>
      </c>
      <c r="R3159">
        <v>7.2999999999999995E-2</v>
      </c>
      <c r="S3159">
        <f t="shared" si="50"/>
        <v>18.2088</v>
      </c>
    </row>
    <row r="3160" spans="15:19" x14ac:dyDescent="0.2">
      <c r="O3160">
        <v>57.75</v>
      </c>
      <c r="P3160">
        <v>23.623000000000001</v>
      </c>
      <c r="Q3160">
        <v>4.6422999999999999E-4</v>
      </c>
      <c r="R3160">
        <v>7.2999999999999995E-2</v>
      </c>
      <c r="S3160">
        <f t="shared" si="50"/>
        <v>18.569200000000002</v>
      </c>
    </row>
    <row r="3161" spans="15:19" x14ac:dyDescent="0.2">
      <c r="O3161">
        <v>60.5</v>
      </c>
      <c r="P3161">
        <v>23.224</v>
      </c>
      <c r="Q3161">
        <v>4.7312E-4</v>
      </c>
      <c r="R3161">
        <v>7.2999999999999995E-2</v>
      </c>
      <c r="S3161">
        <f t="shared" si="50"/>
        <v>18.924799999999998</v>
      </c>
    </row>
    <row r="3162" spans="15:19" x14ac:dyDescent="0.2">
      <c r="O3162">
        <v>63.25</v>
      </c>
      <c r="P3162">
        <v>22.835000000000001</v>
      </c>
      <c r="Q3162">
        <v>4.8191999999999999E-4</v>
      </c>
      <c r="R3162">
        <v>7.2999999999999995E-2</v>
      </c>
      <c r="S3162">
        <f t="shared" si="50"/>
        <v>19.276800000000001</v>
      </c>
    </row>
    <row r="3163" spans="15:19" x14ac:dyDescent="0.2">
      <c r="O3163">
        <v>66</v>
      </c>
      <c r="P3163">
        <v>22.457999999999998</v>
      </c>
      <c r="Q3163">
        <v>4.9065000000000003E-4</v>
      </c>
      <c r="R3163">
        <v>7.2999999999999995E-2</v>
      </c>
      <c r="S3163">
        <f t="shared" si="50"/>
        <v>19.626000000000001</v>
      </c>
    </row>
    <row r="3164" spans="15:19" x14ac:dyDescent="0.2">
      <c r="O3164">
        <v>68.75</v>
      </c>
      <c r="P3164">
        <v>22.091000000000001</v>
      </c>
      <c r="Q3164">
        <v>4.9930999999999999E-4</v>
      </c>
      <c r="R3164">
        <v>7.2999999999999995E-2</v>
      </c>
      <c r="S3164">
        <f t="shared" si="50"/>
        <v>19.9724</v>
      </c>
    </row>
    <row r="3165" spans="15:19" x14ac:dyDescent="0.2">
      <c r="O3165">
        <v>71.5</v>
      </c>
      <c r="P3165">
        <v>21.734999999999999</v>
      </c>
      <c r="Q3165">
        <v>5.0792000000000003E-4</v>
      </c>
      <c r="R3165">
        <v>7.2999999999999995E-2</v>
      </c>
      <c r="S3165">
        <f t="shared" si="50"/>
        <v>20.316800000000004</v>
      </c>
    </row>
    <row r="3166" spans="15:19" x14ac:dyDescent="0.2">
      <c r="O3166">
        <v>74.25</v>
      </c>
      <c r="P3166">
        <v>21.39</v>
      </c>
      <c r="Q3166">
        <v>5.1648999999999998E-4</v>
      </c>
      <c r="R3166">
        <v>7.2999999999999995E-2</v>
      </c>
      <c r="S3166">
        <f t="shared" si="50"/>
        <v>20.659600000000001</v>
      </c>
    </row>
    <row r="3167" spans="15:19" x14ac:dyDescent="0.2">
      <c r="O3167">
        <v>77</v>
      </c>
      <c r="P3167">
        <v>21.053999999999998</v>
      </c>
      <c r="Q3167">
        <v>5.2501999999999996E-4</v>
      </c>
      <c r="R3167">
        <v>7.2999999999999995E-2</v>
      </c>
      <c r="S3167">
        <f t="shared" si="50"/>
        <v>21.000800000000002</v>
      </c>
    </row>
    <row r="3168" spans="15:19" x14ac:dyDescent="0.2">
      <c r="O3168">
        <v>79.75</v>
      </c>
      <c r="P3168">
        <v>20.728000000000002</v>
      </c>
      <c r="Q3168">
        <v>5.3353000000000005E-4</v>
      </c>
      <c r="R3168">
        <v>7.2999999999999995E-2</v>
      </c>
      <c r="S3168">
        <f t="shared" si="50"/>
        <v>21.341200000000001</v>
      </c>
    </row>
    <row r="3169" spans="15:19" x14ac:dyDescent="0.2">
      <c r="O3169">
        <v>82.5</v>
      </c>
      <c r="P3169">
        <v>20.411000000000001</v>
      </c>
      <c r="Q3169">
        <v>5.4201E-4</v>
      </c>
      <c r="R3169">
        <v>7.2999999999999995E-2</v>
      </c>
      <c r="S3169">
        <f t="shared" si="50"/>
        <v>21.680399999999999</v>
      </c>
    </row>
    <row r="3170" spans="15:19" x14ac:dyDescent="0.2">
      <c r="O3170">
        <v>85.25</v>
      </c>
      <c r="P3170">
        <v>20.103999999999999</v>
      </c>
      <c r="Q3170">
        <v>5.5046999999999995E-4</v>
      </c>
      <c r="R3170">
        <v>7.2999999999999995E-2</v>
      </c>
      <c r="S3170">
        <f t="shared" si="50"/>
        <v>22.018799999999999</v>
      </c>
    </row>
    <row r="3171" spans="15:19" x14ac:dyDescent="0.2">
      <c r="O3171">
        <v>88</v>
      </c>
      <c r="P3171">
        <v>19.805</v>
      </c>
      <c r="Q3171">
        <v>5.5891999999999997E-4</v>
      </c>
      <c r="R3171">
        <v>7.2999999999999995E-2</v>
      </c>
      <c r="S3171">
        <f t="shared" si="50"/>
        <v>22.3568</v>
      </c>
    </row>
    <row r="3172" spans="15:19" x14ac:dyDescent="0.2">
      <c r="O3172">
        <v>90.75</v>
      </c>
      <c r="P3172">
        <v>19.515000000000001</v>
      </c>
      <c r="Q3172">
        <v>5.6736000000000004E-4</v>
      </c>
      <c r="R3172">
        <v>7.2999999999999995E-2</v>
      </c>
      <c r="S3172">
        <f t="shared" si="50"/>
        <v>22.694400000000002</v>
      </c>
    </row>
    <row r="3173" spans="15:19" x14ac:dyDescent="0.2">
      <c r="O3173">
        <v>93.5</v>
      </c>
      <c r="P3173">
        <v>19.231999999999999</v>
      </c>
      <c r="Q3173">
        <v>5.7578999999999996E-4</v>
      </c>
      <c r="R3173">
        <v>7.2999999999999995E-2</v>
      </c>
      <c r="S3173">
        <f t="shared" si="50"/>
        <v>23.031600000000001</v>
      </c>
    </row>
    <row r="3174" spans="15:19" x14ac:dyDescent="0.2">
      <c r="O3174">
        <v>96.25</v>
      </c>
      <c r="P3174">
        <v>18.957999999999998</v>
      </c>
      <c r="Q3174">
        <v>5.842E-4</v>
      </c>
      <c r="R3174">
        <v>7.2999999999999995E-2</v>
      </c>
      <c r="S3174">
        <f t="shared" si="50"/>
        <v>23.367999999999999</v>
      </c>
    </row>
    <row r="3175" spans="15:19" x14ac:dyDescent="0.2">
      <c r="O3175">
        <v>99</v>
      </c>
      <c r="P3175">
        <v>18.690999999999999</v>
      </c>
      <c r="Q3175">
        <v>5.9261999999999997E-4</v>
      </c>
      <c r="R3175">
        <v>7.2999999999999995E-2</v>
      </c>
      <c r="S3175">
        <f t="shared" si="50"/>
        <v>23.704799999999999</v>
      </c>
    </row>
    <row r="3176" spans="15:19" x14ac:dyDescent="0.2">
      <c r="O3176">
        <v>101.75</v>
      </c>
      <c r="P3176">
        <v>18.431000000000001</v>
      </c>
      <c r="Q3176">
        <v>6.0101999999999996E-4</v>
      </c>
      <c r="R3176">
        <v>7.2999999999999995E-2</v>
      </c>
      <c r="S3176">
        <f t="shared" si="50"/>
        <v>24.040799999999997</v>
      </c>
    </row>
    <row r="3177" spans="15:19" x14ac:dyDescent="0.2">
      <c r="O3177">
        <v>104.5</v>
      </c>
      <c r="P3177">
        <v>18.178999999999998</v>
      </c>
      <c r="Q3177">
        <v>6.0941999999999995E-4</v>
      </c>
      <c r="R3177">
        <v>7.2999999999999995E-2</v>
      </c>
      <c r="S3177">
        <f t="shared" si="50"/>
        <v>24.376799999999996</v>
      </c>
    </row>
    <row r="3178" spans="15:19" x14ac:dyDescent="0.2">
      <c r="O3178">
        <v>107.25</v>
      </c>
      <c r="P3178">
        <v>17.933</v>
      </c>
      <c r="Q3178">
        <v>6.1782000000000004E-4</v>
      </c>
      <c r="R3178">
        <v>7.2999999999999995E-2</v>
      </c>
      <c r="S3178">
        <f t="shared" si="50"/>
        <v>24.712800000000001</v>
      </c>
    </row>
    <row r="3179" spans="15:19" x14ac:dyDescent="0.2">
      <c r="O3179">
        <v>110</v>
      </c>
      <c r="P3179">
        <v>17.693000000000001</v>
      </c>
      <c r="Q3179">
        <v>6.2620999999999998E-4</v>
      </c>
      <c r="R3179">
        <v>7.2999999999999995E-2</v>
      </c>
      <c r="S3179">
        <f t="shared" si="50"/>
        <v>25.048399999999997</v>
      </c>
    </row>
    <row r="3180" spans="15:19" x14ac:dyDescent="0.2">
      <c r="O3180">
        <v>0</v>
      </c>
      <c r="P3180">
        <v>33.200000000000003</v>
      </c>
      <c r="Q3180">
        <v>1E-4</v>
      </c>
      <c r="R3180">
        <v>7.3999999999999996E-2</v>
      </c>
      <c r="S3180">
        <f t="shared" si="50"/>
        <v>4</v>
      </c>
    </row>
    <row r="3181" spans="15:19" x14ac:dyDescent="0.2">
      <c r="O3181">
        <v>2.75</v>
      </c>
      <c r="P3181">
        <v>33.161999999999999</v>
      </c>
      <c r="Q3181">
        <v>1.4265E-4</v>
      </c>
      <c r="R3181">
        <v>7.3999999999999996E-2</v>
      </c>
      <c r="S3181">
        <f t="shared" si="50"/>
        <v>5.7060000000000004</v>
      </c>
    </row>
    <row r="3182" spans="15:19" x14ac:dyDescent="0.2">
      <c r="O3182">
        <v>5.5</v>
      </c>
      <c r="P3182">
        <v>32.802</v>
      </c>
      <c r="Q3182">
        <v>1.7907E-4</v>
      </c>
      <c r="R3182">
        <v>7.3999999999999996E-2</v>
      </c>
      <c r="S3182">
        <f t="shared" si="50"/>
        <v>7.1628000000000007</v>
      </c>
    </row>
    <row r="3183" spans="15:19" x14ac:dyDescent="0.2">
      <c r="O3183">
        <v>8.25</v>
      </c>
      <c r="P3183">
        <v>32.234999999999999</v>
      </c>
      <c r="Q3183">
        <v>2.1049E-4</v>
      </c>
      <c r="R3183">
        <v>7.3999999999999996E-2</v>
      </c>
      <c r="S3183">
        <f t="shared" si="50"/>
        <v>8.4195999999999991</v>
      </c>
    </row>
    <row r="3184" spans="15:19" x14ac:dyDescent="0.2">
      <c r="O3184">
        <v>11</v>
      </c>
      <c r="P3184">
        <v>31.675000000000001</v>
      </c>
      <c r="Q3184">
        <v>2.3771E-4</v>
      </c>
      <c r="R3184">
        <v>7.3999999999999996E-2</v>
      </c>
      <c r="S3184">
        <f t="shared" si="50"/>
        <v>9.5084</v>
      </c>
    </row>
    <row r="3185" spans="15:19" x14ac:dyDescent="0.2">
      <c r="O3185">
        <v>13.75</v>
      </c>
      <c r="P3185">
        <v>31.201000000000001</v>
      </c>
      <c r="Q3185">
        <v>2.6142E-4</v>
      </c>
      <c r="R3185">
        <v>7.3999999999999996E-2</v>
      </c>
      <c r="S3185">
        <f t="shared" si="50"/>
        <v>10.456800000000001</v>
      </c>
    </row>
    <row r="3186" spans="15:19" x14ac:dyDescent="0.2">
      <c r="O3186">
        <v>16.5</v>
      </c>
      <c r="P3186">
        <v>30.704999999999998</v>
      </c>
      <c r="Q3186">
        <v>2.8231000000000003E-4</v>
      </c>
      <c r="R3186">
        <v>7.3999999999999996E-2</v>
      </c>
      <c r="S3186">
        <f t="shared" si="50"/>
        <v>11.292400000000001</v>
      </c>
    </row>
    <row r="3187" spans="15:19" x14ac:dyDescent="0.2">
      <c r="O3187">
        <v>19.25</v>
      </c>
      <c r="P3187">
        <v>30.193000000000001</v>
      </c>
      <c r="Q3187">
        <v>3.0088000000000001E-4</v>
      </c>
      <c r="R3187">
        <v>7.3999999999999996E-2</v>
      </c>
      <c r="S3187">
        <f t="shared" si="50"/>
        <v>12.0352</v>
      </c>
    </row>
    <row r="3188" spans="15:19" x14ac:dyDescent="0.2">
      <c r="O3188">
        <v>22</v>
      </c>
      <c r="P3188">
        <v>29.675000000000001</v>
      </c>
      <c r="Q3188">
        <v>3.1756999999999998E-4</v>
      </c>
      <c r="R3188">
        <v>7.3999999999999996E-2</v>
      </c>
      <c r="S3188">
        <f t="shared" si="50"/>
        <v>12.7028</v>
      </c>
    </row>
    <row r="3189" spans="15:19" x14ac:dyDescent="0.2">
      <c r="O3189">
        <v>24.75</v>
      </c>
      <c r="P3189">
        <v>29.157</v>
      </c>
      <c r="Q3189">
        <v>3.3274999999999998E-4</v>
      </c>
      <c r="R3189">
        <v>7.3999999999999996E-2</v>
      </c>
      <c r="S3189">
        <f t="shared" si="50"/>
        <v>13.309999999999999</v>
      </c>
    </row>
    <row r="3190" spans="15:19" x14ac:dyDescent="0.2">
      <c r="O3190">
        <v>27.5</v>
      </c>
      <c r="P3190">
        <v>28.64</v>
      </c>
      <c r="Q3190">
        <v>3.4666999999999999E-4</v>
      </c>
      <c r="R3190">
        <v>7.3999999999999996E-2</v>
      </c>
      <c r="S3190">
        <f t="shared" si="50"/>
        <v>13.866799999999998</v>
      </c>
    </row>
    <row r="3191" spans="15:19" x14ac:dyDescent="0.2">
      <c r="O3191">
        <v>30.25</v>
      </c>
      <c r="P3191">
        <v>28.126999999999999</v>
      </c>
      <c r="Q3191">
        <v>3.5955999999999998E-4</v>
      </c>
      <c r="R3191">
        <v>7.3999999999999996E-2</v>
      </c>
      <c r="S3191">
        <f t="shared" si="50"/>
        <v>14.382400000000001</v>
      </c>
    </row>
    <row r="3192" spans="15:19" x14ac:dyDescent="0.2">
      <c r="O3192">
        <v>33</v>
      </c>
      <c r="P3192">
        <v>27.619</v>
      </c>
      <c r="Q3192">
        <v>3.7163000000000002E-4</v>
      </c>
      <c r="R3192">
        <v>7.3999999999999996E-2</v>
      </c>
      <c r="S3192">
        <f t="shared" si="50"/>
        <v>14.8652</v>
      </c>
    </row>
    <row r="3193" spans="15:19" x14ac:dyDescent="0.2">
      <c r="O3193">
        <v>35.75</v>
      </c>
      <c r="P3193">
        <v>27.119</v>
      </c>
      <c r="Q3193">
        <v>3.8301999999999998E-4</v>
      </c>
      <c r="R3193">
        <v>7.3999999999999996E-2</v>
      </c>
      <c r="S3193">
        <f t="shared" si="50"/>
        <v>15.320799999999998</v>
      </c>
    </row>
    <row r="3194" spans="15:19" x14ac:dyDescent="0.2">
      <c r="O3194">
        <v>38.5</v>
      </c>
      <c r="P3194">
        <v>26.628</v>
      </c>
      <c r="Q3194">
        <v>3.9386E-4</v>
      </c>
      <c r="R3194">
        <v>7.3999999999999996E-2</v>
      </c>
      <c r="S3194">
        <f t="shared" si="50"/>
        <v>15.754400000000002</v>
      </c>
    </row>
    <row r="3195" spans="15:19" x14ac:dyDescent="0.2">
      <c r="O3195">
        <v>41.25</v>
      </c>
      <c r="P3195">
        <v>26.146999999999998</v>
      </c>
      <c r="Q3195">
        <v>4.0423999999999999E-4</v>
      </c>
      <c r="R3195">
        <v>7.3999999999999996E-2</v>
      </c>
      <c r="S3195">
        <f t="shared" si="50"/>
        <v>16.169599999999999</v>
      </c>
    </row>
    <row r="3196" spans="15:19" x14ac:dyDescent="0.2">
      <c r="O3196">
        <v>44</v>
      </c>
      <c r="P3196">
        <v>25.675999999999998</v>
      </c>
      <c r="Q3196">
        <v>4.1425000000000001E-4</v>
      </c>
      <c r="R3196">
        <v>7.3999999999999996E-2</v>
      </c>
      <c r="S3196">
        <f t="shared" si="50"/>
        <v>16.57</v>
      </c>
    </row>
    <row r="3197" spans="15:19" x14ac:dyDescent="0.2">
      <c r="O3197">
        <v>46.75</v>
      </c>
      <c r="P3197">
        <v>25.216000000000001</v>
      </c>
      <c r="Q3197">
        <v>4.2396000000000003E-4</v>
      </c>
      <c r="R3197">
        <v>7.3999999999999996E-2</v>
      </c>
      <c r="S3197">
        <f t="shared" si="50"/>
        <v>16.958400000000001</v>
      </c>
    </row>
    <row r="3198" spans="15:19" x14ac:dyDescent="0.2">
      <c r="O3198">
        <v>49.5</v>
      </c>
      <c r="P3198">
        <v>24.768000000000001</v>
      </c>
      <c r="Q3198">
        <v>4.3343E-4</v>
      </c>
      <c r="R3198">
        <v>7.3999999999999996E-2</v>
      </c>
      <c r="S3198">
        <f t="shared" si="50"/>
        <v>17.337199999999999</v>
      </c>
    </row>
    <row r="3199" spans="15:19" x14ac:dyDescent="0.2">
      <c r="O3199">
        <v>52.25</v>
      </c>
      <c r="P3199">
        <v>24.332000000000001</v>
      </c>
      <c r="Q3199">
        <v>4.4270000000000003E-4</v>
      </c>
      <c r="R3199">
        <v>7.3999999999999996E-2</v>
      </c>
      <c r="S3199">
        <f t="shared" si="50"/>
        <v>17.708000000000002</v>
      </c>
    </row>
    <row r="3200" spans="15:19" x14ac:dyDescent="0.2">
      <c r="O3200">
        <v>55</v>
      </c>
      <c r="P3200">
        <v>23.907</v>
      </c>
      <c r="Q3200">
        <v>4.5179999999999998E-4</v>
      </c>
      <c r="R3200">
        <v>7.3999999999999996E-2</v>
      </c>
      <c r="S3200">
        <f t="shared" si="50"/>
        <v>18.071999999999999</v>
      </c>
    </row>
    <row r="3201" spans="15:19" x14ac:dyDescent="0.2">
      <c r="O3201">
        <v>57.75</v>
      </c>
      <c r="P3201">
        <v>23.494</v>
      </c>
      <c r="Q3201">
        <v>4.6076999999999999E-4</v>
      </c>
      <c r="R3201">
        <v>7.3999999999999996E-2</v>
      </c>
      <c r="S3201">
        <f t="shared" si="50"/>
        <v>18.430800000000001</v>
      </c>
    </row>
    <row r="3202" spans="15:19" x14ac:dyDescent="0.2">
      <c r="O3202">
        <v>60.5</v>
      </c>
      <c r="P3202">
        <v>23.091999999999999</v>
      </c>
      <c r="Q3202">
        <v>4.6964000000000001E-4</v>
      </c>
      <c r="R3202">
        <v>7.3999999999999996E-2</v>
      </c>
      <c r="S3202">
        <f t="shared" si="50"/>
        <v>18.785599999999999</v>
      </c>
    </row>
    <row r="3203" spans="15:19" x14ac:dyDescent="0.2">
      <c r="O3203">
        <v>63.25</v>
      </c>
      <c r="P3203">
        <v>22.702999999999999</v>
      </c>
      <c r="Q3203">
        <v>4.7841000000000002E-4</v>
      </c>
      <c r="R3203">
        <v>7.3999999999999996E-2</v>
      </c>
      <c r="S3203">
        <f t="shared" si="50"/>
        <v>19.136400000000002</v>
      </c>
    </row>
    <row r="3204" spans="15:19" x14ac:dyDescent="0.2">
      <c r="O3204">
        <v>66</v>
      </c>
      <c r="P3204">
        <v>22.324000000000002</v>
      </c>
      <c r="Q3204">
        <v>4.8711000000000002E-4</v>
      </c>
      <c r="R3204">
        <v>7.3999999999999996E-2</v>
      </c>
      <c r="S3204">
        <f t="shared" si="50"/>
        <v>19.484399999999997</v>
      </c>
    </row>
    <row r="3205" spans="15:19" x14ac:dyDescent="0.2">
      <c r="O3205">
        <v>68.75</v>
      </c>
      <c r="P3205">
        <v>21.956</v>
      </c>
      <c r="Q3205">
        <v>4.9574999999999999E-4</v>
      </c>
      <c r="R3205">
        <v>7.3999999999999996E-2</v>
      </c>
      <c r="S3205">
        <f t="shared" si="50"/>
        <v>19.830000000000002</v>
      </c>
    </row>
    <row r="3206" spans="15:19" x14ac:dyDescent="0.2">
      <c r="O3206">
        <v>71.5</v>
      </c>
      <c r="P3206">
        <v>21.6</v>
      </c>
      <c r="Q3206">
        <v>5.0434999999999998E-4</v>
      </c>
      <c r="R3206">
        <v>7.3999999999999996E-2</v>
      </c>
      <c r="S3206">
        <f t="shared" si="50"/>
        <v>20.173999999999996</v>
      </c>
    </row>
    <row r="3207" spans="15:19" x14ac:dyDescent="0.2">
      <c r="O3207">
        <v>74.25</v>
      </c>
      <c r="P3207">
        <v>21.253</v>
      </c>
      <c r="Q3207">
        <v>5.1290000000000005E-4</v>
      </c>
      <c r="R3207">
        <v>7.3999999999999996E-2</v>
      </c>
      <c r="S3207">
        <f t="shared" si="50"/>
        <v>20.516000000000002</v>
      </c>
    </row>
    <row r="3208" spans="15:19" x14ac:dyDescent="0.2">
      <c r="O3208">
        <v>77</v>
      </c>
      <c r="P3208">
        <v>20.917000000000002</v>
      </c>
      <c r="Q3208">
        <v>5.2141999999999998E-4</v>
      </c>
      <c r="R3208">
        <v>7.3999999999999996E-2</v>
      </c>
      <c r="S3208">
        <f t="shared" si="50"/>
        <v>20.8568</v>
      </c>
    </row>
    <row r="3209" spans="15:19" x14ac:dyDescent="0.2">
      <c r="O3209">
        <v>79.75</v>
      </c>
      <c r="P3209">
        <v>20.591000000000001</v>
      </c>
      <c r="Q3209">
        <v>5.2992000000000002E-4</v>
      </c>
      <c r="R3209">
        <v>7.3999999999999996E-2</v>
      </c>
      <c r="S3209">
        <f t="shared" si="50"/>
        <v>21.196800000000003</v>
      </c>
    </row>
    <row r="3210" spans="15:19" x14ac:dyDescent="0.2">
      <c r="O3210">
        <v>82.5</v>
      </c>
      <c r="P3210">
        <v>20.274000000000001</v>
      </c>
      <c r="Q3210">
        <v>5.3839000000000003E-4</v>
      </c>
      <c r="R3210">
        <v>7.3999999999999996E-2</v>
      </c>
      <c r="S3210">
        <f t="shared" si="50"/>
        <v>21.535600000000002</v>
      </c>
    </row>
    <row r="3211" spans="15:19" x14ac:dyDescent="0.2">
      <c r="O3211">
        <v>85.25</v>
      </c>
      <c r="P3211">
        <v>19.966000000000001</v>
      </c>
      <c r="Q3211">
        <v>5.4684999999999998E-4</v>
      </c>
      <c r="R3211">
        <v>7.3999999999999996E-2</v>
      </c>
      <c r="S3211">
        <f t="shared" si="50"/>
        <v>21.873999999999999</v>
      </c>
    </row>
    <row r="3212" spans="15:19" x14ac:dyDescent="0.2">
      <c r="O3212">
        <v>88</v>
      </c>
      <c r="P3212">
        <v>19.667000000000002</v>
      </c>
      <c r="Q3212">
        <v>5.5528999999999995E-4</v>
      </c>
      <c r="R3212">
        <v>7.3999999999999996E-2</v>
      </c>
      <c r="S3212">
        <f t="shared" si="50"/>
        <v>22.211599999999997</v>
      </c>
    </row>
    <row r="3213" spans="15:19" x14ac:dyDescent="0.2">
      <c r="O3213">
        <v>90.75</v>
      </c>
      <c r="P3213">
        <v>19.376999999999999</v>
      </c>
      <c r="Q3213">
        <v>5.6373000000000003E-4</v>
      </c>
      <c r="R3213">
        <v>7.3999999999999996E-2</v>
      </c>
      <c r="S3213">
        <f t="shared" si="50"/>
        <v>22.549200000000003</v>
      </c>
    </row>
    <row r="3214" spans="15:19" x14ac:dyDescent="0.2">
      <c r="O3214">
        <v>93.5</v>
      </c>
      <c r="P3214">
        <v>19.094000000000001</v>
      </c>
      <c r="Q3214">
        <v>5.7215E-4</v>
      </c>
      <c r="R3214">
        <v>7.3999999999999996E-2</v>
      </c>
      <c r="S3214">
        <f t="shared" si="50"/>
        <v>22.885999999999999</v>
      </c>
    </row>
    <row r="3215" spans="15:19" x14ac:dyDescent="0.2">
      <c r="O3215">
        <v>96.25</v>
      </c>
      <c r="P3215">
        <v>18.82</v>
      </c>
      <c r="Q3215">
        <v>5.8056000000000004E-4</v>
      </c>
      <c r="R3215">
        <v>7.3999999999999996E-2</v>
      </c>
      <c r="S3215">
        <f t="shared" si="50"/>
        <v>23.2224</v>
      </c>
    </row>
    <row r="3216" spans="15:19" x14ac:dyDescent="0.2">
      <c r="O3216">
        <v>99</v>
      </c>
      <c r="P3216">
        <v>18.553000000000001</v>
      </c>
      <c r="Q3216">
        <v>5.8896999999999997E-4</v>
      </c>
      <c r="R3216">
        <v>7.3999999999999996E-2</v>
      </c>
      <c r="S3216">
        <f t="shared" si="50"/>
        <v>23.558799999999998</v>
      </c>
    </row>
    <row r="3217" spans="15:19" x14ac:dyDescent="0.2">
      <c r="O3217">
        <v>101.75</v>
      </c>
      <c r="P3217">
        <v>18.294</v>
      </c>
      <c r="Q3217">
        <v>5.9736999999999995E-4</v>
      </c>
      <c r="R3217">
        <v>7.3999999999999996E-2</v>
      </c>
      <c r="S3217">
        <f t="shared" si="50"/>
        <v>23.894799999999996</v>
      </c>
    </row>
    <row r="3218" spans="15:19" x14ac:dyDescent="0.2">
      <c r="O3218">
        <v>104.5</v>
      </c>
      <c r="P3218">
        <v>18.042000000000002</v>
      </c>
      <c r="Q3218">
        <v>6.0577000000000005E-4</v>
      </c>
      <c r="R3218">
        <v>7.3999999999999996E-2</v>
      </c>
      <c r="S3218">
        <f t="shared" ref="S3218:S3281" si="51">Q3218*40*1000</f>
        <v>24.230800000000002</v>
      </c>
    </row>
    <row r="3219" spans="15:19" x14ac:dyDescent="0.2">
      <c r="O3219">
        <v>107.25</v>
      </c>
      <c r="P3219">
        <v>17.795999999999999</v>
      </c>
      <c r="Q3219">
        <v>6.1417000000000004E-4</v>
      </c>
      <c r="R3219">
        <v>7.3999999999999996E-2</v>
      </c>
      <c r="S3219">
        <f t="shared" si="51"/>
        <v>24.566800000000001</v>
      </c>
    </row>
    <row r="3220" spans="15:19" x14ac:dyDescent="0.2">
      <c r="O3220">
        <v>110</v>
      </c>
      <c r="P3220">
        <v>17.556999999999999</v>
      </c>
      <c r="Q3220">
        <v>6.2255999999999998E-4</v>
      </c>
      <c r="R3220">
        <v>7.3999999999999996E-2</v>
      </c>
      <c r="S3220">
        <f t="shared" si="51"/>
        <v>24.902399999999997</v>
      </c>
    </row>
    <row r="3221" spans="15:19" x14ac:dyDescent="0.2">
      <c r="O3221">
        <v>0</v>
      </c>
      <c r="P3221">
        <v>33.200000000000003</v>
      </c>
      <c r="Q3221">
        <v>1E-4</v>
      </c>
      <c r="R3221">
        <v>7.4999999999999997E-2</v>
      </c>
      <c r="S3221">
        <f t="shared" si="51"/>
        <v>4</v>
      </c>
    </row>
    <row r="3222" spans="15:19" x14ac:dyDescent="0.2">
      <c r="O3222">
        <v>2.75</v>
      </c>
      <c r="P3222">
        <v>33.148000000000003</v>
      </c>
      <c r="Q3222">
        <v>1.4239999999999999E-4</v>
      </c>
      <c r="R3222">
        <v>7.4999999999999997E-2</v>
      </c>
      <c r="S3222">
        <f t="shared" si="51"/>
        <v>5.6959999999999997</v>
      </c>
    </row>
    <row r="3223" spans="15:19" x14ac:dyDescent="0.2">
      <c r="O3223">
        <v>5.5</v>
      </c>
      <c r="P3223">
        <v>32.779000000000003</v>
      </c>
      <c r="Q3223">
        <v>1.7855E-4</v>
      </c>
      <c r="R3223">
        <v>7.4999999999999997E-2</v>
      </c>
      <c r="S3223">
        <f t="shared" si="51"/>
        <v>7.1420000000000003</v>
      </c>
    </row>
    <row r="3224" spans="15:19" x14ac:dyDescent="0.2">
      <c r="O3224">
        <v>8.25</v>
      </c>
      <c r="P3224">
        <v>32.201999999999998</v>
      </c>
      <c r="Q3224">
        <v>2.0968000000000001E-4</v>
      </c>
      <c r="R3224">
        <v>7.4999999999999997E-2</v>
      </c>
      <c r="S3224">
        <f t="shared" si="51"/>
        <v>8.3872000000000018</v>
      </c>
    </row>
    <row r="3225" spans="15:19" x14ac:dyDescent="0.2">
      <c r="O3225">
        <v>11</v>
      </c>
      <c r="P3225">
        <v>31.632999999999999</v>
      </c>
      <c r="Q3225">
        <v>2.3661999999999999E-4</v>
      </c>
      <c r="R3225">
        <v>7.4999999999999997E-2</v>
      </c>
      <c r="S3225">
        <f t="shared" si="51"/>
        <v>9.4647999999999985</v>
      </c>
    </row>
    <row r="3226" spans="15:19" x14ac:dyDescent="0.2">
      <c r="O3226">
        <v>13.749000000000001</v>
      </c>
      <c r="P3226">
        <v>31.151</v>
      </c>
      <c r="Q3226">
        <v>2.6005000000000001E-4</v>
      </c>
      <c r="R3226">
        <v>7.4999999999999997E-2</v>
      </c>
      <c r="S3226">
        <f t="shared" si="51"/>
        <v>10.401999999999999</v>
      </c>
    </row>
    <row r="3227" spans="15:19" x14ac:dyDescent="0.2">
      <c r="O3227">
        <v>16.497</v>
      </c>
      <c r="P3227">
        <v>30.646000000000001</v>
      </c>
      <c r="Q3227">
        <v>2.8067000000000001E-4</v>
      </c>
      <c r="R3227">
        <v>7.4999999999999997E-2</v>
      </c>
      <c r="S3227">
        <f t="shared" si="51"/>
        <v>11.226800000000001</v>
      </c>
    </row>
    <row r="3228" spans="15:19" x14ac:dyDescent="0.2">
      <c r="O3228">
        <v>19.245999999999999</v>
      </c>
      <c r="P3228">
        <v>30.126999999999999</v>
      </c>
      <c r="Q3228">
        <v>2.9899000000000001E-4</v>
      </c>
      <c r="R3228">
        <v>7.4999999999999997E-2</v>
      </c>
      <c r="S3228">
        <f t="shared" si="51"/>
        <v>11.9596</v>
      </c>
    </row>
    <row r="3229" spans="15:19" x14ac:dyDescent="0.2">
      <c r="O3229">
        <v>21.994</v>
      </c>
      <c r="P3229">
        <v>29.602</v>
      </c>
      <c r="Q3229">
        <v>3.1545999999999999E-4</v>
      </c>
      <c r="R3229">
        <v>7.4999999999999997E-2</v>
      </c>
      <c r="S3229">
        <f t="shared" si="51"/>
        <v>12.618399999999999</v>
      </c>
    </row>
    <row r="3230" spans="15:19" x14ac:dyDescent="0.2">
      <c r="O3230">
        <v>24.744</v>
      </c>
      <c r="P3230">
        <v>29.077999999999999</v>
      </c>
      <c r="Q3230">
        <v>3.3043999999999999E-4</v>
      </c>
      <c r="R3230">
        <v>7.4999999999999997E-2</v>
      </c>
      <c r="S3230">
        <f t="shared" si="51"/>
        <v>13.217599999999999</v>
      </c>
    </row>
    <row r="3231" spans="15:19" x14ac:dyDescent="0.2">
      <c r="O3231">
        <v>27.494</v>
      </c>
      <c r="P3231">
        <v>28.553999999999998</v>
      </c>
      <c r="Q3231">
        <v>3.4420000000000002E-4</v>
      </c>
      <c r="R3231">
        <v>7.4999999999999997E-2</v>
      </c>
      <c r="S3231">
        <f t="shared" si="51"/>
        <v>13.768000000000001</v>
      </c>
    </row>
    <row r="3232" spans="15:19" x14ac:dyDescent="0.2">
      <c r="O3232">
        <v>30.244</v>
      </c>
      <c r="P3232">
        <v>28.035</v>
      </c>
      <c r="Q3232">
        <v>3.5693999999999998E-4</v>
      </c>
      <c r="R3232">
        <v>7.4999999999999997E-2</v>
      </c>
      <c r="S3232">
        <f t="shared" si="51"/>
        <v>14.2776</v>
      </c>
    </row>
    <row r="3233" spans="15:19" x14ac:dyDescent="0.2">
      <c r="O3233">
        <v>32.994</v>
      </c>
      <c r="P3233">
        <v>27.521000000000001</v>
      </c>
      <c r="Q3233">
        <v>3.6886999999999998E-4</v>
      </c>
      <c r="R3233">
        <v>7.4999999999999997E-2</v>
      </c>
      <c r="S3233">
        <f t="shared" si="51"/>
        <v>14.754799999999998</v>
      </c>
    </row>
    <row r="3234" spans="15:19" x14ac:dyDescent="0.2">
      <c r="O3234">
        <v>35.744</v>
      </c>
      <c r="P3234">
        <v>27.016999999999999</v>
      </c>
      <c r="Q3234">
        <v>3.8015E-4</v>
      </c>
      <c r="R3234">
        <v>7.4999999999999997E-2</v>
      </c>
      <c r="S3234">
        <f t="shared" si="51"/>
        <v>15.206000000000001</v>
      </c>
    </row>
    <row r="3235" spans="15:19" x14ac:dyDescent="0.2">
      <c r="O3235">
        <v>38.494</v>
      </c>
      <c r="P3235">
        <v>26.521000000000001</v>
      </c>
      <c r="Q3235">
        <v>3.9088000000000003E-4</v>
      </c>
      <c r="R3235">
        <v>7.4999999999999997E-2</v>
      </c>
      <c r="S3235">
        <f t="shared" si="51"/>
        <v>15.635200000000001</v>
      </c>
    </row>
    <row r="3236" spans="15:19" x14ac:dyDescent="0.2">
      <c r="O3236">
        <v>41.244</v>
      </c>
      <c r="P3236">
        <v>26.036000000000001</v>
      </c>
      <c r="Q3236">
        <v>4.0117000000000001E-4</v>
      </c>
      <c r="R3236">
        <v>7.4999999999999997E-2</v>
      </c>
      <c r="S3236">
        <f t="shared" si="51"/>
        <v>16.046800000000001</v>
      </c>
    </row>
    <row r="3237" spans="15:19" x14ac:dyDescent="0.2">
      <c r="O3237">
        <v>43.994</v>
      </c>
      <c r="P3237">
        <v>25.561</v>
      </c>
      <c r="Q3237">
        <v>4.1111000000000001E-4</v>
      </c>
      <c r="R3237">
        <v>7.4999999999999997E-2</v>
      </c>
      <c r="S3237">
        <f t="shared" si="51"/>
        <v>16.444400000000002</v>
      </c>
    </row>
    <row r="3238" spans="15:19" x14ac:dyDescent="0.2">
      <c r="O3238">
        <v>46.744</v>
      </c>
      <c r="P3238">
        <v>25.097999999999999</v>
      </c>
      <c r="Q3238">
        <v>4.2076E-4</v>
      </c>
      <c r="R3238">
        <v>7.4999999999999997E-2</v>
      </c>
      <c r="S3238">
        <f t="shared" si="51"/>
        <v>16.830399999999997</v>
      </c>
    </row>
    <row r="3239" spans="15:19" x14ac:dyDescent="0.2">
      <c r="O3239">
        <v>49.494</v>
      </c>
      <c r="P3239">
        <v>24.646999999999998</v>
      </c>
      <c r="Q3239">
        <v>4.3017000000000001E-4</v>
      </c>
      <c r="R3239">
        <v>7.4999999999999997E-2</v>
      </c>
      <c r="S3239">
        <f t="shared" si="51"/>
        <v>17.206800000000001</v>
      </c>
    </row>
    <row r="3240" spans="15:19" x14ac:dyDescent="0.2">
      <c r="O3240">
        <v>52.244</v>
      </c>
      <c r="P3240">
        <v>24.207999999999998</v>
      </c>
      <c r="Q3240">
        <v>4.3939000000000001E-4</v>
      </c>
      <c r="R3240">
        <v>7.4999999999999997E-2</v>
      </c>
      <c r="S3240">
        <f t="shared" si="51"/>
        <v>17.575600000000001</v>
      </c>
    </row>
    <row r="3241" spans="15:19" x14ac:dyDescent="0.2">
      <c r="O3241">
        <v>54.994</v>
      </c>
      <c r="P3241">
        <v>23.780999999999999</v>
      </c>
      <c r="Q3241">
        <v>4.4844999999999998E-4</v>
      </c>
      <c r="R3241">
        <v>7.4999999999999997E-2</v>
      </c>
      <c r="S3241">
        <f t="shared" si="51"/>
        <v>17.937999999999999</v>
      </c>
    </row>
    <row r="3242" spans="15:19" x14ac:dyDescent="0.2">
      <c r="O3242">
        <v>57.744</v>
      </c>
      <c r="P3242">
        <v>23.366</v>
      </c>
      <c r="Q3242">
        <v>4.5739000000000001E-4</v>
      </c>
      <c r="R3242">
        <v>7.4999999999999997E-2</v>
      </c>
      <c r="S3242">
        <f t="shared" si="51"/>
        <v>18.295600000000004</v>
      </c>
    </row>
    <row r="3243" spans="15:19" x14ac:dyDescent="0.2">
      <c r="O3243">
        <v>60.494</v>
      </c>
      <c r="P3243">
        <v>22.963000000000001</v>
      </c>
      <c r="Q3243">
        <v>4.6621999999999999E-4</v>
      </c>
      <c r="R3243">
        <v>7.4999999999999997E-2</v>
      </c>
      <c r="S3243">
        <f t="shared" si="51"/>
        <v>18.648800000000001</v>
      </c>
    </row>
    <row r="3244" spans="15:19" x14ac:dyDescent="0.2">
      <c r="O3244">
        <v>63.244</v>
      </c>
      <c r="P3244">
        <v>22.571999999999999</v>
      </c>
      <c r="Q3244">
        <v>4.7497000000000001E-4</v>
      </c>
      <c r="R3244">
        <v>7.4999999999999997E-2</v>
      </c>
      <c r="S3244">
        <f t="shared" si="51"/>
        <v>18.998799999999999</v>
      </c>
    </row>
    <row r="3245" spans="15:19" x14ac:dyDescent="0.2">
      <c r="O3245">
        <v>65.994</v>
      </c>
      <c r="P3245">
        <v>22.192</v>
      </c>
      <c r="Q3245">
        <v>4.8365000000000002E-4</v>
      </c>
      <c r="R3245">
        <v>7.4999999999999997E-2</v>
      </c>
      <c r="S3245">
        <f t="shared" si="51"/>
        <v>19.346000000000004</v>
      </c>
    </row>
    <row r="3246" spans="15:19" x14ac:dyDescent="0.2">
      <c r="O3246">
        <v>68.744</v>
      </c>
      <c r="P3246">
        <v>21.824000000000002</v>
      </c>
      <c r="Q3246">
        <v>4.9226999999999995E-4</v>
      </c>
      <c r="R3246">
        <v>7.4999999999999997E-2</v>
      </c>
      <c r="S3246">
        <f t="shared" si="51"/>
        <v>19.690799999999999</v>
      </c>
    </row>
    <row r="3247" spans="15:19" x14ac:dyDescent="0.2">
      <c r="O3247">
        <v>71.494</v>
      </c>
      <c r="P3247">
        <v>21.466000000000001</v>
      </c>
      <c r="Q3247">
        <v>5.0084999999999995E-4</v>
      </c>
      <c r="R3247">
        <v>7.4999999999999997E-2</v>
      </c>
      <c r="S3247">
        <f t="shared" si="51"/>
        <v>20.033999999999995</v>
      </c>
    </row>
    <row r="3248" spans="15:19" x14ac:dyDescent="0.2">
      <c r="O3248">
        <v>74.244</v>
      </c>
      <c r="P3248">
        <v>21.119</v>
      </c>
      <c r="Q3248">
        <v>5.0938999999999997E-4</v>
      </c>
      <c r="R3248">
        <v>7.4999999999999997E-2</v>
      </c>
      <c r="S3248">
        <f t="shared" si="51"/>
        <v>20.375600000000002</v>
      </c>
    </row>
    <row r="3249" spans="15:19" x14ac:dyDescent="0.2">
      <c r="O3249">
        <v>76.994</v>
      </c>
      <c r="P3249">
        <v>20.783000000000001</v>
      </c>
      <c r="Q3249">
        <v>5.1789999999999996E-4</v>
      </c>
      <c r="R3249">
        <v>7.4999999999999997E-2</v>
      </c>
      <c r="S3249">
        <f t="shared" si="51"/>
        <v>20.715999999999998</v>
      </c>
    </row>
    <row r="3250" spans="15:19" x14ac:dyDescent="0.2">
      <c r="O3250">
        <v>79.744</v>
      </c>
      <c r="P3250">
        <v>20.456</v>
      </c>
      <c r="Q3250">
        <v>5.2638999999999995E-4</v>
      </c>
      <c r="R3250">
        <v>7.4999999999999997E-2</v>
      </c>
      <c r="S3250">
        <f t="shared" si="51"/>
        <v>21.055599999999998</v>
      </c>
    </row>
    <row r="3251" spans="15:19" x14ac:dyDescent="0.2">
      <c r="O3251">
        <v>82.494</v>
      </c>
      <c r="P3251">
        <v>20.138999999999999</v>
      </c>
      <c r="Q3251">
        <v>5.3485000000000002E-4</v>
      </c>
      <c r="R3251">
        <v>7.4999999999999997E-2</v>
      </c>
      <c r="S3251">
        <f t="shared" si="51"/>
        <v>21.393999999999998</v>
      </c>
    </row>
    <row r="3252" spans="15:19" x14ac:dyDescent="0.2">
      <c r="O3252">
        <v>85.244</v>
      </c>
      <c r="P3252">
        <v>19.831</v>
      </c>
      <c r="Q3252">
        <v>5.4330000000000003E-4</v>
      </c>
      <c r="R3252">
        <v>7.4999999999999997E-2</v>
      </c>
      <c r="S3252">
        <f t="shared" si="51"/>
        <v>21.732000000000003</v>
      </c>
    </row>
    <row r="3253" spans="15:19" x14ac:dyDescent="0.2">
      <c r="O3253">
        <v>87.994</v>
      </c>
      <c r="P3253">
        <v>19.532</v>
      </c>
      <c r="Q3253">
        <v>5.5174E-4</v>
      </c>
      <c r="R3253">
        <v>7.4999999999999997E-2</v>
      </c>
      <c r="S3253">
        <f t="shared" si="51"/>
        <v>22.069600000000001</v>
      </c>
    </row>
    <row r="3254" spans="15:19" x14ac:dyDescent="0.2">
      <c r="O3254">
        <v>90.744</v>
      </c>
      <c r="P3254">
        <v>19.241</v>
      </c>
      <c r="Q3254">
        <v>5.6017000000000003E-4</v>
      </c>
      <c r="R3254">
        <v>7.4999999999999997E-2</v>
      </c>
      <c r="S3254">
        <f t="shared" si="51"/>
        <v>22.4068</v>
      </c>
    </row>
    <row r="3255" spans="15:19" x14ac:dyDescent="0.2">
      <c r="O3255">
        <v>93.494</v>
      </c>
      <c r="P3255">
        <v>18.959</v>
      </c>
      <c r="Q3255">
        <v>5.6859E-4</v>
      </c>
      <c r="R3255">
        <v>7.4999999999999997E-2</v>
      </c>
      <c r="S3255">
        <f t="shared" si="51"/>
        <v>22.743600000000001</v>
      </c>
    </row>
    <row r="3256" spans="15:19" x14ac:dyDescent="0.2">
      <c r="O3256">
        <v>96.244</v>
      </c>
      <c r="P3256">
        <v>18.684999999999999</v>
      </c>
      <c r="Q3256">
        <v>5.7700000000000004E-4</v>
      </c>
      <c r="R3256">
        <v>7.4999999999999997E-2</v>
      </c>
      <c r="S3256">
        <f t="shared" si="51"/>
        <v>23.080000000000002</v>
      </c>
    </row>
    <row r="3257" spans="15:19" x14ac:dyDescent="0.2">
      <c r="O3257">
        <v>98.994</v>
      </c>
      <c r="P3257">
        <v>18.417999999999999</v>
      </c>
      <c r="Q3257">
        <v>5.8540000000000003E-4</v>
      </c>
      <c r="R3257">
        <v>7.4999999999999997E-2</v>
      </c>
      <c r="S3257">
        <f t="shared" si="51"/>
        <v>23.416</v>
      </c>
    </row>
    <row r="3258" spans="15:19" x14ac:dyDescent="0.2">
      <c r="O3258">
        <v>101.75</v>
      </c>
      <c r="P3258">
        <v>18.158999999999999</v>
      </c>
      <c r="Q3258">
        <v>5.9380999999999995E-4</v>
      </c>
      <c r="R3258">
        <v>7.4999999999999997E-2</v>
      </c>
      <c r="S3258">
        <f t="shared" si="51"/>
        <v>23.752400000000002</v>
      </c>
    </row>
    <row r="3259" spans="15:19" x14ac:dyDescent="0.2">
      <c r="O3259">
        <v>104.5</v>
      </c>
      <c r="P3259">
        <v>17.907</v>
      </c>
      <c r="Q3259">
        <v>6.0221000000000005E-4</v>
      </c>
      <c r="R3259">
        <v>7.4999999999999997E-2</v>
      </c>
      <c r="S3259">
        <f t="shared" si="51"/>
        <v>24.088400000000004</v>
      </c>
    </row>
    <row r="3260" spans="15:19" x14ac:dyDescent="0.2">
      <c r="O3260">
        <v>107.25</v>
      </c>
      <c r="P3260">
        <v>17.661999999999999</v>
      </c>
      <c r="Q3260">
        <v>6.1061000000000004E-4</v>
      </c>
      <c r="R3260">
        <v>7.4999999999999997E-2</v>
      </c>
      <c r="S3260">
        <f t="shared" si="51"/>
        <v>24.424400000000002</v>
      </c>
    </row>
    <row r="3261" spans="15:19" x14ac:dyDescent="0.2">
      <c r="O3261">
        <v>110</v>
      </c>
      <c r="P3261">
        <v>17.422999999999998</v>
      </c>
      <c r="Q3261">
        <v>6.1899999999999998E-4</v>
      </c>
      <c r="R3261">
        <v>7.4999999999999997E-2</v>
      </c>
      <c r="S3261">
        <f t="shared" si="51"/>
        <v>24.759999999999998</v>
      </c>
    </row>
    <row r="3262" spans="15:19" x14ac:dyDescent="0.2">
      <c r="O3262">
        <v>0</v>
      </c>
      <c r="P3262">
        <v>33.200000000000003</v>
      </c>
      <c r="Q3262">
        <v>1E-4</v>
      </c>
      <c r="R3262">
        <v>7.5999999999999998E-2</v>
      </c>
      <c r="S3262">
        <f t="shared" si="51"/>
        <v>4</v>
      </c>
    </row>
    <row r="3263" spans="15:19" x14ac:dyDescent="0.2">
      <c r="O3263">
        <v>2.75</v>
      </c>
      <c r="P3263">
        <v>33.134</v>
      </c>
      <c r="Q3263">
        <v>1.4216000000000001E-4</v>
      </c>
      <c r="R3263">
        <v>7.5999999999999998E-2</v>
      </c>
      <c r="S3263">
        <f t="shared" si="51"/>
        <v>5.6863999999999999</v>
      </c>
    </row>
    <row r="3264" spans="15:19" x14ac:dyDescent="0.2">
      <c r="O3264">
        <v>5.5</v>
      </c>
      <c r="P3264">
        <v>32.755000000000003</v>
      </c>
      <c r="Q3264">
        <v>1.7803E-4</v>
      </c>
      <c r="R3264">
        <v>7.5999999999999998E-2</v>
      </c>
      <c r="S3264">
        <f t="shared" si="51"/>
        <v>7.1212</v>
      </c>
    </row>
    <row r="3265" spans="15:19" x14ac:dyDescent="0.2">
      <c r="O3265">
        <v>8.25</v>
      </c>
      <c r="P3265">
        <v>32.168999999999997</v>
      </c>
      <c r="Q3265">
        <v>2.0887E-4</v>
      </c>
      <c r="R3265">
        <v>7.5999999999999998E-2</v>
      </c>
      <c r="S3265">
        <f t="shared" si="51"/>
        <v>8.3547999999999991</v>
      </c>
    </row>
    <row r="3266" spans="15:19" x14ac:dyDescent="0.2">
      <c r="O3266">
        <v>11</v>
      </c>
      <c r="P3266">
        <v>31.59</v>
      </c>
      <c r="Q3266">
        <v>2.3552999999999999E-4</v>
      </c>
      <c r="R3266">
        <v>7.5999999999999998E-2</v>
      </c>
      <c r="S3266">
        <f t="shared" si="51"/>
        <v>9.4211999999999989</v>
      </c>
    </row>
    <row r="3267" spans="15:19" x14ac:dyDescent="0.2">
      <c r="O3267">
        <v>13.737</v>
      </c>
      <c r="P3267">
        <v>31.102</v>
      </c>
      <c r="Q3267">
        <v>2.586E-4</v>
      </c>
      <c r="R3267">
        <v>7.5999999999999998E-2</v>
      </c>
      <c r="S3267">
        <f t="shared" si="51"/>
        <v>10.343999999999999</v>
      </c>
    </row>
    <row r="3268" spans="15:19" x14ac:dyDescent="0.2">
      <c r="O3268">
        <v>16.472999999999999</v>
      </c>
      <c r="P3268">
        <v>30.591999999999999</v>
      </c>
      <c r="Q3268">
        <v>2.7889000000000001E-4</v>
      </c>
      <c r="R3268">
        <v>7.5999999999999998E-2</v>
      </c>
      <c r="S3268">
        <f t="shared" si="51"/>
        <v>11.1556</v>
      </c>
    </row>
    <row r="3269" spans="15:19" x14ac:dyDescent="0.2">
      <c r="O3269">
        <v>19.21</v>
      </c>
      <c r="P3269">
        <v>30.067</v>
      </c>
      <c r="Q3269">
        <v>2.9692999999999999E-4</v>
      </c>
      <c r="R3269">
        <v>7.5999999999999998E-2</v>
      </c>
      <c r="S3269">
        <f t="shared" si="51"/>
        <v>11.877199999999998</v>
      </c>
    </row>
    <row r="3270" spans="15:19" x14ac:dyDescent="0.2">
      <c r="O3270">
        <v>21.946000000000002</v>
      </c>
      <c r="P3270">
        <v>29.538</v>
      </c>
      <c r="Q3270">
        <v>3.1314E-4</v>
      </c>
      <c r="R3270">
        <v>7.5999999999999998E-2</v>
      </c>
      <c r="S3270">
        <f t="shared" si="51"/>
        <v>12.525599999999999</v>
      </c>
    </row>
    <row r="3271" spans="15:19" x14ac:dyDescent="0.2">
      <c r="O3271">
        <v>24.696000000000002</v>
      </c>
      <c r="P3271">
        <v>29.006</v>
      </c>
      <c r="Q3271">
        <v>3.2796000000000002E-4</v>
      </c>
      <c r="R3271">
        <v>7.5999999999999998E-2</v>
      </c>
      <c r="S3271">
        <f t="shared" si="51"/>
        <v>13.118400000000001</v>
      </c>
    </row>
    <row r="3272" spans="15:19" x14ac:dyDescent="0.2">
      <c r="O3272">
        <v>27.446000000000002</v>
      </c>
      <c r="P3272">
        <v>28.475999999999999</v>
      </c>
      <c r="Q3272">
        <v>3.4155999999999998E-4</v>
      </c>
      <c r="R3272">
        <v>7.5999999999999998E-2</v>
      </c>
      <c r="S3272">
        <f t="shared" si="51"/>
        <v>13.662399999999998</v>
      </c>
    </row>
    <row r="3273" spans="15:19" x14ac:dyDescent="0.2">
      <c r="O3273">
        <v>30.196000000000002</v>
      </c>
      <c r="P3273">
        <v>27.951000000000001</v>
      </c>
      <c r="Q3273">
        <v>3.5417000000000001E-4</v>
      </c>
      <c r="R3273">
        <v>7.5999999999999998E-2</v>
      </c>
      <c r="S3273">
        <f t="shared" si="51"/>
        <v>14.1668</v>
      </c>
    </row>
    <row r="3274" spans="15:19" x14ac:dyDescent="0.2">
      <c r="O3274">
        <v>32.945999999999998</v>
      </c>
      <c r="P3274">
        <v>27.431999999999999</v>
      </c>
      <c r="Q3274">
        <v>3.6599000000000001E-4</v>
      </c>
      <c r="R3274">
        <v>7.5999999999999998E-2</v>
      </c>
      <c r="S3274">
        <f t="shared" si="51"/>
        <v>14.639600000000002</v>
      </c>
    </row>
    <row r="3275" spans="15:19" x14ac:dyDescent="0.2">
      <c r="O3275">
        <v>35.695999999999998</v>
      </c>
      <c r="P3275">
        <v>26.922000000000001</v>
      </c>
      <c r="Q3275">
        <v>3.7715999999999997E-4</v>
      </c>
      <c r="R3275">
        <v>7.5999999999999998E-2</v>
      </c>
      <c r="S3275">
        <f t="shared" si="51"/>
        <v>15.086399999999999</v>
      </c>
    </row>
    <row r="3276" spans="15:19" x14ac:dyDescent="0.2">
      <c r="O3276">
        <v>38.445999999999998</v>
      </c>
      <c r="P3276">
        <v>26.422000000000001</v>
      </c>
      <c r="Q3276">
        <v>3.8779999999999999E-4</v>
      </c>
      <c r="R3276">
        <v>7.5999999999999998E-2</v>
      </c>
      <c r="S3276">
        <f t="shared" si="51"/>
        <v>15.512</v>
      </c>
    </row>
    <row r="3277" spans="15:19" x14ac:dyDescent="0.2">
      <c r="O3277">
        <v>41.195999999999998</v>
      </c>
      <c r="P3277">
        <v>25.933</v>
      </c>
      <c r="Q3277">
        <v>3.9802000000000001E-4</v>
      </c>
      <c r="R3277">
        <v>7.5999999999999998E-2</v>
      </c>
      <c r="S3277">
        <f t="shared" si="51"/>
        <v>15.920799999999998</v>
      </c>
    </row>
    <row r="3278" spans="15:19" x14ac:dyDescent="0.2">
      <c r="O3278">
        <v>43.945999999999998</v>
      </c>
      <c r="P3278">
        <v>25.454999999999998</v>
      </c>
      <c r="Q3278">
        <v>4.0789E-4</v>
      </c>
      <c r="R3278">
        <v>7.5999999999999998E-2</v>
      </c>
      <c r="S3278">
        <f t="shared" si="51"/>
        <v>16.3156</v>
      </c>
    </row>
    <row r="3279" spans="15:19" x14ac:dyDescent="0.2">
      <c r="O3279">
        <v>46.695999999999998</v>
      </c>
      <c r="P3279">
        <v>24.988</v>
      </c>
      <c r="Q3279">
        <v>4.1747000000000003E-4</v>
      </c>
      <c r="R3279">
        <v>7.5999999999999998E-2</v>
      </c>
      <c r="S3279">
        <f t="shared" si="51"/>
        <v>16.698799999999999</v>
      </c>
    </row>
    <row r="3280" spans="15:19" x14ac:dyDescent="0.2">
      <c r="O3280">
        <v>49.445999999999998</v>
      </c>
      <c r="P3280">
        <v>24.533999999999999</v>
      </c>
      <c r="Q3280">
        <v>4.2684E-4</v>
      </c>
      <c r="R3280">
        <v>7.5999999999999998E-2</v>
      </c>
      <c r="S3280">
        <f t="shared" si="51"/>
        <v>17.073600000000003</v>
      </c>
    </row>
    <row r="3281" spans="15:19" x14ac:dyDescent="0.2">
      <c r="O3281">
        <v>52.195999999999998</v>
      </c>
      <c r="P3281">
        <v>24.093</v>
      </c>
      <c r="Q3281">
        <v>4.3601000000000002E-4</v>
      </c>
      <c r="R3281">
        <v>7.5999999999999998E-2</v>
      </c>
      <c r="S3281">
        <f t="shared" si="51"/>
        <v>17.4404</v>
      </c>
    </row>
    <row r="3282" spans="15:19" x14ac:dyDescent="0.2">
      <c r="O3282">
        <v>54.945999999999998</v>
      </c>
      <c r="P3282">
        <v>23.663</v>
      </c>
      <c r="Q3282">
        <v>4.4504000000000001E-4</v>
      </c>
      <c r="R3282">
        <v>7.5999999999999998E-2</v>
      </c>
      <c r="S3282">
        <f t="shared" ref="S3282:S3345" si="52">Q3282*40*1000</f>
        <v>17.801600000000001</v>
      </c>
    </row>
    <row r="3283" spans="15:19" x14ac:dyDescent="0.2">
      <c r="O3283">
        <v>57.695999999999998</v>
      </c>
      <c r="P3283">
        <v>23.245999999999999</v>
      </c>
      <c r="Q3283">
        <v>4.5394000000000001E-4</v>
      </c>
      <c r="R3283">
        <v>7.5999999999999998E-2</v>
      </c>
      <c r="S3283">
        <f t="shared" si="52"/>
        <v>18.157599999999999</v>
      </c>
    </row>
    <row r="3284" spans="15:19" x14ac:dyDescent="0.2">
      <c r="O3284">
        <v>60.445999999999998</v>
      </c>
      <c r="P3284">
        <v>22.841999999999999</v>
      </c>
      <c r="Q3284">
        <v>4.6275E-4</v>
      </c>
      <c r="R3284">
        <v>7.5999999999999998E-2</v>
      </c>
      <c r="S3284">
        <f t="shared" si="52"/>
        <v>18.509999999999998</v>
      </c>
    </row>
    <row r="3285" spans="15:19" x14ac:dyDescent="0.2">
      <c r="O3285">
        <v>63.195999999999998</v>
      </c>
      <c r="P3285">
        <v>22.449000000000002</v>
      </c>
      <c r="Q3285">
        <v>4.7146999999999998E-4</v>
      </c>
      <c r="R3285">
        <v>7.5999999999999998E-2</v>
      </c>
      <c r="S3285">
        <f t="shared" si="52"/>
        <v>18.858799999999999</v>
      </c>
    </row>
    <row r="3286" spans="15:19" x14ac:dyDescent="0.2">
      <c r="O3286">
        <v>65.945999999999998</v>
      </c>
      <c r="P3286">
        <v>22.068000000000001</v>
      </c>
      <c r="Q3286">
        <v>4.8013E-4</v>
      </c>
      <c r="R3286">
        <v>7.5999999999999998E-2</v>
      </c>
      <c r="S3286">
        <f t="shared" si="52"/>
        <v>19.205199999999998</v>
      </c>
    </row>
    <row r="3287" spans="15:19" x14ac:dyDescent="0.2">
      <c r="O3287">
        <v>68.695999999999998</v>
      </c>
      <c r="P3287">
        <v>21.698</v>
      </c>
      <c r="Q3287">
        <v>4.8873999999999999E-4</v>
      </c>
      <c r="R3287">
        <v>7.5999999999999998E-2</v>
      </c>
      <c r="S3287">
        <f t="shared" si="52"/>
        <v>19.549600000000002</v>
      </c>
    </row>
    <row r="3288" spans="15:19" x14ac:dyDescent="0.2">
      <c r="O3288">
        <v>71.445999999999998</v>
      </c>
      <c r="P3288">
        <v>21.34</v>
      </c>
      <c r="Q3288">
        <v>4.973E-4</v>
      </c>
      <c r="R3288">
        <v>7.5999999999999998E-2</v>
      </c>
      <c r="S3288">
        <f t="shared" si="52"/>
        <v>19.891999999999999</v>
      </c>
    </row>
    <row r="3289" spans="15:19" x14ac:dyDescent="0.2">
      <c r="O3289">
        <v>74.195999999999998</v>
      </c>
      <c r="P3289">
        <v>20.992000000000001</v>
      </c>
      <c r="Q3289">
        <v>5.0582999999999997E-4</v>
      </c>
      <c r="R3289">
        <v>7.5999999999999998E-2</v>
      </c>
      <c r="S3289">
        <f t="shared" si="52"/>
        <v>20.2332</v>
      </c>
    </row>
    <row r="3290" spans="15:19" x14ac:dyDescent="0.2">
      <c r="O3290">
        <v>76.945999999999998</v>
      </c>
      <c r="P3290">
        <v>20.655000000000001</v>
      </c>
      <c r="Q3290">
        <v>5.1433999999999996E-4</v>
      </c>
      <c r="R3290">
        <v>7.5999999999999998E-2</v>
      </c>
      <c r="S3290">
        <f t="shared" si="52"/>
        <v>20.573599999999999</v>
      </c>
    </row>
    <row r="3291" spans="15:19" x14ac:dyDescent="0.2">
      <c r="O3291">
        <v>79.695999999999998</v>
      </c>
      <c r="P3291">
        <v>20.327000000000002</v>
      </c>
      <c r="Q3291">
        <v>5.2280999999999996E-4</v>
      </c>
      <c r="R3291">
        <v>7.5999999999999998E-2</v>
      </c>
      <c r="S3291">
        <f t="shared" si="52"/>
        <v>20.912399999999998</v>
      </c>
    </row>
    <row r="3292" spans="15:19" x14ac:dyDescent="0.2">
      <c r="O3292">
        <v>82.445999999999998</v>
      </c>
      <c r="P3292">
        <v>20.010000000000002</v>
      </c>
      <c r="Q3292">
        <v>5.3127000000000003E-4</v>
      </c>
      <c r="R3292">
        <v>7.5999999999999998E-2</v>
      </c>
      <c r="S3292">
        <f t="shared" si="52"/>
        <v>21.250800000000002</v>
      </c>
    </row>
    <row r="3293" spans="15:19" x14ac:dyDescent="0.2">
      <c r="O3293">
        <v>85.195999999999998</v>
      </c>
      <c r="P3293">
        <v>19.702000000000002</v>
      </c>
      <c r="Q3293">
        <v>5.3972000000000004E-4</v>
      </c>
      <c r="R3293">
        <v>7.5999999999999998E-2</v>
      </c>
      <c r="S3293">
        <f t="shared" si="52"/>
        <v>21.588800000000003</v>
      </c>
    </row>
    <row r="3294" spans="15:19" x14ac:dyDescent="0.2">
      <c r="O3294">
        <v>87.945999999999998</v>
      </c>
      <c r="P3294">
        <v>19.402999999999999</v>
      </c>
      <c r="Q3294">
        <v>5.4814999999999996E-4</v>
      </c>
      <c r="R3294">
        <v>7.5999999999999998E-2</v>
      </c>
      <c r="S3294">
        <f t="shared" si="52"/>
        <v>21.925999999999998</v>
      </c>
    </row>
    <row r="3295" spans="15:19" x14ac:dyDescent="0.2">
      <c r="O3295">
        <v>90.695999999999998</v>
      </c>
      <c r="P3295">
        <v>19.111999999999998</v>
      </c>
      <c r="Q3295">
        <v>5.5657000000000005E-4</v>
      </c>
      <c r="R3295">
        <v>7.5999999999999998E-2</v>
      </c>
      <c r="S3295">
        <f t="shared" si="52"/>
        <v>22.262800000000002</v>
      </c>
    </row>
    <row r="3296" spans="15:19" x14ac:dyDescent="0.2">
      <c r="O3296">
        <v>93.445999999999998</v>
      </c>
      <c r="P3296">
        <v>18.829999999999998</v>
      </c>
      <c r="Q3296">
        <v>5.6499000000000002E-4</v>
      </c>
      <c r="R3296">
        <v>7.5999999999999998E-2</v>
      </c>
      <c r="S3296">
        <f t="shared" si="52"/>
        <v>22.599600000000002</v>
      </c>
    </row>
    <row r="3297" spans="15:19" x14ac:dyDescent="0.2">
      <c r="O3297">
        <v>96.195999999999998</v>
      </c>
      <c r="P3297">
        <v>18.556000000000001</v>
      </c>
      <c r="Q3297">
        <v>5.7339999999999995E-4</v>
      </c>
      <c r="R3297">
        <v>7.5999999999999998E-2</v>
      </c>
      <c r="S3297">
        <f t="shared" si="52"/>
        <v>22.935999999999996</v>
      </c>
    </row>
    <row r="3298" spans="15:19" x14ac:dyDescent="0.2">
      <c r="O3298">
        <v>98.945999999999998</v>
      </c>
      <c r="P3298">
        <v>18.289000000000001</v>
      </c>
      <c r="Q3298">
        <v>5.8180000000000005E-4</v>
      </c>
      <c r="R3298">
        <v>7.5999999999999998E-2</v>
      </c>
      <c r="S3298">
        <f t="shared" si="52"/>
        <v>23.272000000000002</v>
      </c>
    </row>
    <row r="3299" spans="15:19" x14ac:dyDescent="0.2">
      <c r="O3299">
        <v>101.71</v>
      </c>
      <c r="P3299">
        <v>18.029</v>
      </c>
      <c r="Q3299">
        <v>5.9024000000000001E-4</v>
      </c>
      <c r="R3299">
        <v>7.5999999999999998E-2</v>
      </c>
      <c r="S3299">
        <f t="shared" si="52"/>
        <v>23.6096</v>
      </c>
    </row>
    <row r="3300" spans="15:19" x14ac:dyDescent="0.2">
      <c r="O3300">
        <v>104.47</v>
      </c>
      <c r="P3300">
        <v>17.776</v>
      </c>
      <c r="Q3300">
        <v>5.9867000000000004E-4</v>
      </c>
      <c r="R3300">
        <v>7.5999999999999998E-2</v>
      </c>
      <c r="S3300">
        <f t="shared" si="52"/>
        <v>23.9468</v>
      </c>
    </row>
    <row r="3301" spans="15:19" x14ac:dyDescent="0.2">
      <c r="O3301">
        <v>107.24</v>
      </c>
      <c r="P3301">
        <v>17.53</v>
      </c>
      <c r="Q3301">
        <v>6.0711000000000001E-4</v>
      </c>
      <c r="R3301">
        <v>7.5999999999999998E-2</v>
      </c>
      <c r="S3301">
        <f t="shared" si="52"/>
        <v>24.284400000000002</v>
      </c>
    </row>
    <row r="3302" spans="15:19" x14ac:dyDescent="0.2">
      <c r="O3302">
        <v>110</v>
      </c>
      <c r="P3302">
        <v>17.291</v>
      </c>
      <c r="Q3302">
        <v>6.1554000000000003E-4</v>
      </c>
      <c r="R3302">
        <v>7.5999999999999998E-2</v>
      </c>
      <c r="S3302">
        <f t="shared" si="52"/>
        <v>24.621600000000001</v>
      </c>
    </row>
    <row r="3303" spans="15:19" x14ac:dyDescent="0.2">
      <c r="O3303">
        <v>0</v>
      </c>
      <c r="P3303">
        <v>33.200000000000003</v>
      </c>
      <c r="Q3303">
        <v>1E-4</v>
      </c>
      <c r="R3303">
        <v>7.6999999999999999E-2</v>
      </c>
      <c r="S3303">
        <f t="shared" si="52"/>
        <v>4</v>
      </c>
    </row>
    <row r="3304" spans="15:19" x14ac:dyDescent="0.2">
      <c r="O3304">
        <v>2.75</v>
      </c>
      <c r="P3304">
        <v>33.121000000000002</v>
      </c>
      <c r="Q3304">
        <v>1.4191E-4</v>
      </c>
      <c r="R3304">
        <v>7.6999999999999999E-2</v>
      </c>
      <c r="S3304">
        <f t="shared" si="52"/>
        <v>5.6764000000000001</v>
      </c>
    </row>
    <row r="3305" spans="15:19" x14ac:dyDescent="0.2">
      <c r="O3305">
        <v>5.5</v>
      </c>
      <c r="P3305">
        <v>32.731000000000002</v>
      </c>
      <c r="Q3305">
        <v>1.7751E-4</v>
      </c>
      <c r="R3305">
        <v>7.6999999999999999E-2</v>
      </c>
      <c r="S3305">
        <f t="shared" si="52"/>
        <v>7.1003999999999996</v>
      </c>
    </row>
    <row r="3306" spans="15:19" x14ac:dyDescent="0.2">
      <c r="O3306">
        <v>8.25</v>
      </c>
      <c r="P3306">
        <v>32.134999999999998</v>
      </c>
      <c r="Q3306">
        <v>2.0808E-4</v>
      </c>
      <c r="R3306">
        <v>7.6999999999999999E-2</v>
      </c>
      <c r="S3306">
        <f t="shared" si="52"/>
        <v>8.3231999999999999</v>
      </c>
    </row>
    <row r="3307" spans="15:19" x14ac:dyDescent="0.2">
      <c r="O3307">
        <v>11</v>
      </c>
      <c r="P3307">
        <v>31.547000000000001</v>
      </c>
      <c r="Q3307">
        <v>2.3446E-4</v>
      </c>
      <c r="R3307">
        <v>7.6999999999999999E-2</v>
      </c>
      <c r="S3307">
        <f t="shared" si="52"/>
        <v>9.378400000000001</v>
      </c>
    </row>
    <row r="3308" spans="15:19" x14ac:dyDescent="0.2">
      <c r="O3308">
        <v>13.725</v>
      </c>
      <c r="P3308">
        <v>31.053000000000001</v>
      </c>
      <c r="Q3308">
        <v>2.5716999999999998E-4</v>
      </c>
      <c r="R3308">
        <v>7.6999999999999999E-2</v>
      </c>
      <c r="S3308">
        <f t="shared" si="52"/>
        <v>10.286799999999999</v>
      </c>
    </row>
    <row r="3309" spans="15:19" x14ac:dyDescent="0.2">
      <c r="O3309">
        <v>16.45</v>
      </c>
      <c r="P3309">
        <v>30.536999999999999</v>
      </c>
      <c r="Q3309">
        <v>2.7714999999999999E-4</v>
      </c>
      <c r="R3309">
        <v>7.6999999999999999E-2</v>
      </c>
      <c r="S3309">
        <f t="shared" si="52"/>
        <v>11.085999999999999</v>
      </c>
    </row>
    <row r="3310" spans="15:19" x14ac:dyDescent="0.2">
      <c r="O3310">
        <v>19.173999999999999</v>
      </c>
      <c r="P3310">
        <v>30.007999999999999</v>
      </c>
      <c r="Q3310">
        <v>2.9490000000000001E-4</v>
      </c>
      <c r="R3310">
        <v>7.6999999999999999E-2</v>
      </c>
      <c r="S3310">
        <f t="shared" si="52"/>
        <v>11.796000000000001</v>
      </c>
    </row>
    <row r="3311" spans="15:19" x14ac:dyDescent="0.2">
      <c r="O3311">
        <v>21.899000000000001</v>
      </c>
      <c r="P3311">
        <v>29.472999999999999</v>
      </c>
      <c r="Q3311">
        <v>3.1085999999999999E-4</v>
      </c>
      <c r="R3311">
        <v>7.6999999999999999E-2</v>
      </c>
      <c r="S3311">
        <f t="shared" si="52"/>
        <v>12.4344</v>
      </c>
    </row>
    <row r="3312" spans="15:19" x14ac:dyDescent="0.2">
      <c r="O3312">
        <v>24.649000000000001</v>
      </c>
      <c r="P3312">
        <v>28.934999999999999</v>
      </c>
      <c r="Q3312">
        <v>3.2551999999999999E-4</v>
      </c>
      <c r="R3312">
        <v>7.6999999999999999E-2</v>
      </c>
      <c r="S3312">
        <f t="shared" si="52"/>
        <v>13.020799999999999</v>
      </c>
    </row>
    <row r="3313" spans="15:19" x14ac:dyDescent="0.2">
      <c r="O3313">
        <v>27.399000000000001</v>
      </c>
      <c r="P3313">
        <v>28.399000000000001</v>
      </c>
      <c r="Q3313">
        <v>3.3898000000000001E-4</v>
      </c>
      <c r="R3313">
        <v>7.6999999999999999E-2</v>
      </c>
      <c r="S3313">
        <f t="shared" si="52"/>
        <v>13.559200000000001</v>
      </c>
    </row>
    <row r="3314" spans="15:19" x14ac:dyDescent="0.2">
      <c r="O3314">
        <v>30.149000000000001</v>
      </c>
      <c r="P3314">
        <v>27.867999999999999</v>
      </c>
      <c r="Q3314">
        <v>3.5146E-4</v>
      </c>
      <c r="R3314">
        <v>7.6999999999999999E-2</v>
      </c>
      <c r="S3314">
        <f t="shared" si="52"/>
        <v>14.058400000000001</v>
      </c>
    </row>
    <row r="3315" spans="15:19" x14ac:dyDescent="0.2">
      <c r="O3315">
        <v>32.899000000000001</v>
      </c>
      <c r="P3315">
        <v>27.343</v>
      </c>
      <c r="Q3315">
        <v>3.6316000000000001E-4</v>
      </c>
      <c r="R3315">
        <v>7.6999999999999999E-2</v>
      </c>
      <c r="S3315">
        <f t="shared" si="52"/>
        <v>14.526400000000001</v>
      </c>
    </row>
    <row r="3316" spans="15:19" x14ac:dyDescent="0.2">
      <c r="O3316">
        <v>35.649000000000001</v>
      </c>
      <c r="P3316">
        <v>26.829000000000001</v>
      </c>
      <c r="Q3316">
        <v>3.7423000000000003E-4</v>
      </c>
      <c r="R3316">
        <v>7.6999999999999999E-2</v>
      </c>
      <c r="S3316">
        <f t="shared" si="52"/>
        <v>14.969200000000003</v>
      </c>
    </row>
    <row r="3317" spans="15:19" x14ac:dyDescent="0.2">
      <c r="O3317">
        <v>38.399000000000001</v>
      </c>
      <c r="P3317">
        <v>26.324000000000002</v>
      </c>
      <c r="Q3317">
        <v>3.8478999999999998E-4</v>
      </c>
      <c r="R3317">
        <v>7.6999999999999999E-2</v>
      </c>
      <c r="S3317">
        <f t="shared" si="52"/>
        <v>15.391599999999999</v>
      </c>
    </row>
    <row r="3318" spans="15:19" x14ac:dyDescent="0.2">
      <c r="O3318">
        <v>41.149000000000001</v>
      </c>
      <c r="P3318">
        <v>25.83</v>
      </c>
      <c r="Q3318">
        <v>3.9492999999999999E-4</v>
      </c>
      <c r="R3318">
        <v>7.6999999999999999E-2</v>
      </c>
      <c r="S3318">
        <f t="shared" si="52"/>
        <v>15.7972</v>
      </c>
    </row>
    <row r="3319" spans="15:19" x14ac:dyDescent="0.2">
      <c r="O3319">
        <v>43.899000000000001</v>
      </c>
      <c r="P3319">
        <v>25.349</v>
      </c>
      <c r="Q3319">
        <v>4.0473000000000001E-4</v>
      </c>
      <c r="R3319">
        <v>7.6999999999999999E-2</v>
      </c>
      <c r="S3319">
        <f t="shared" si="52"/>
        <v>16.1892</v>
      </c>
    </row>
    <row r="3320" spans="15:19" x14ac:dyDescent="0.2">
      <c r="O3320">
        <v>46.649000000000001</v>
      </c>
      <c r="P3320">
        <v>24.879000000000001</v>
      </c>
      <c r="Q3320">
        <v>4.1426000000000001E-4</v>
      </c>
      <c r="R3320">
        <v>7.6999999999999999E-2</v>
      </c>
      <c r="S3320">
        <f t="shared" si="52"/>
        <v>16.570399999999999</v>
      </c>
    </row>
    <row r="3321" spans="15:19" x14ac:dyDescent="0.2">
      <c r="O3321">
        <v>49.399000000000001</v>
      </c>
      <c r="P3321">
        <v>24.422000000000001</v>
      </c>
      <c r="Q3321">
        <v>4.2358000000000001E-4</v>
      </c>
      <c r="R3321">
        <v>7.6999999999999999E-2</v>
      </c>
      <c r="S3321">
        <f t="shared" si="52"/>
        <v>16.943199999999997</v>
      </c>
    </row>
    <row r="3322" spans="15:19" x14ac:dyDescent="0.2">
      <c r="O3322">
        <v>52.149000000000001</v>
      </c>
      <c r="P3322">
        <v>23.978000000000002</v>
      </c>
      <c r="Q3322">
        <v>4.3271E-4</v>
      </c>
      <c r="R3322">
        <v>7.6999999999999999E-2</v>
      </c>
      <c r="S3322">
        <f t="shared" si="52"/>
        <v>17.308400000000002</v>
      </c>
    </row>
    <row r="3323" spans="15:19" x14ac:dyDescent="0.2">
      <c r="O3323">
        <v>54.899000000000001</v>
      </c>
      <c r="P3323">
        <v>23.545999999999999</v>
      </c>
      <c r="Q3323">
        <v>4.417E-4</v>
      </c>
      <c r="R3323">
        <v>7.6999999999999999E-2</v>
      </c>
      <c r="S3323">
        <f t="shared" si="52"/>
        <v>17.667999999999999</v>
      </c>
    </row>
    <row r="3324" spans="15:19" x14ac:dyDescent="0.2">
      <c r="O3324">
        <v>57.649000000000001</v>
      </c>
      <c r="P3324">
        <v>23.128</v>
      </c>
      <c r="Q3324">
        <v>4.5058000000000001E-4</v>
      </c>
      <c r="R3324">
        <v>7.6999999999999999E-2</v>
      </c>
      <c r="S3324">
        <f t="shared" si="52"/>
        <v>18.023199999999999</v>
      </c>
    </row>
    <row r="3325" spans="15:19" x14ac:dyDescent="0.2">
      <c r="O3325">
        <v>60.399000000000001</v>
      </c>
      <c r="P3325">
        <v>22.721</v>
      </c>
      <c r="Q3325">
        <v>4.5936000000000002E-4</v>
      </c>
      <c r="R3325">
        <v>7.6999999999999999E-2</v>
      </c>
      <c r="S3325">
        <f t="shared" si="52"/>
        <v>18.374399999999998</v>
      </c>
    </row>
    <row r="3326" spans="15:19" x14ac:dyDescent="0.2">
      <c r="O3326">
        <v>63.149000000000001</v>
      </c>
      <c r="P3326">
        <v>22.327000000000002</v>
      </c>
      <c r="Q3326">
        <v>4.6806000000000001E-4</v>
      </c>
      <c r="R3326">
        <v>7.6999999999999999E-2</v>
      </c>
      <c r="S3326">
        <f t="shared" si="52"/>
        <v>18.7224</v>
      </c>
    </row>
    <row r="3327" spans="15:19" x14ac:dyDescent="0.2">
      <c r="O3327">
        <v>65.899000000000001</v>
      </c>
      <c r="P3327">
        <v>21.945</v>
      </c>
      <c r="Q3327">
        <v>4.7669999999999999E-4</v>
      </c>
      <c r="R3327">
        <v>7.6999999999999999E-2</v>
      </c>
      <c r="S3327">
        <f t="shared" si="52"/>
        <v>19.067999999999998</v>
      </c>
    </row>
    <row r="3328" spans="15:19" x14ac:dyDescent="0.2">
      <c r="O3328">
        <v>68.649000000000001</v>
      </c>
      <c r="P3328">
        <v>21.574000000000002</v>
      </c>
      <c r="Q3328">
        <v>4.8529999999999998E-4</v>
      </c>
      <c r="R3328">
        <v>7.6999999999999999E-2</v>
      </c>
      <c r="S3328">
        <f t="shared" si="52"/>
        <v>19.411999999999999</v>
      </c>
    </row>
    <row r="3329" spans="15:19" x14ac:dyDescent="0.2">
      <c r="O3329">
        <v>71.399000000000001</v>
      </c>
      <c r="P3329">
        <v>21.215</v>
      </c>
      <c r="Q3329">
        <v>4.9385E-4</v>
      </c>
      <c r="R3329">
        <v>7.6999999999999999E-2</v>
      </c>
      <c r="S3329">
        <f t="shared" si="52"/>
        <v>19.754000000000001</v>
      </c>
    </row>
    <row r="3330" spans="15:19" x14ac:dyDescent="0.2">
      <c r="O3330">
        <v>74.149000000000001</v>
      </c>
      <c r="P3330">
        <v>20.866</v>
      </c>
      <c r="Q3330">
        <v>5.0237000000000003E-4</v>
      </c>
      <c r="R3330">
        <v>7.6999999999999999E-2</v>
      </c>
      <c r="S3330">
        <f t="shared" si="52"/>
        <v>20.094800000000003</v>
      </c>
    </row>
    <row r="3331" spans="15:19" x14ac:dyDescent="0.2">
      <c r="O3331">
        <v>76.899000000000001</v>
      </c>
      <c r="P3331">
        <v>20.527999999999999</v>
      </c>
      <c r="Q3331">
        <v>5.1086000000000003E-4</v>
      </c>
      <c r="R3331">
        <v>7.6999999999999999E-2</v>
      </c>
      <c r="S3331">
        <f t="shared" si="52"/>
        <v>20.4344</v>
      </c>
    </row>
    <row r="3332" spans="15:19" x14ac:dyDescent="0.2">
      <c r="O3332">
        <v>79.649000000000001</v>
      </c>
      <c r="P3332">
        <v>20.201000000000001</v>
      </c>
      <c r="Q3332">
        <v>5.1933000000000003E-4</v>
      </c>
      <c r="R3332">
        <v>7.6999999999999999E-2</v>
      </c>
      <c r="S3332">
        <f t="shared" si="52"/>
        <v>20.773200000000003</v>
      </c>
    </row>
    <row r="3333" spans="15:19" x14ac:dyDescent="0.2">
      <c r="O3333">
        <v>82.399000000000001</v>
      </c>
      <c r="P3333">
        <v>19.882999999999999</v>
      </c>
      <c r="Q3333">
        <v>5.2778000000000005E-4</v>
      </c>
      <c r="R3333">
        <v>7.6999999999999999E-2</v>
      </c>
      <c r="S3333">
        <f t="shared" si="52"/>
        <v>21.111200000000004</v>
      </c>
    </row>
    <row r="3334" spans="15:19" x14ac:dyDescent="0.2">
      <c r="O3334">
        <v>85.149000000000001</v>
      </c>
      <c r="P3334">
        <v>19.574000000000002</v>
      </c>
      <c r="Q3334">
        <v>5.3622000000000001E-4</v>
      </c>
      <c r="R3334">
        <v>7.6999999999999999E-2</v>
      </c>
      <c r="S3334">
        <f t="shared" si="52"/>
        <v>21.448800000000002</v>
      </c>
    </row>
    <row r="3335" spans="15:19" x14ac:dyDescent="0.2">
      <c r="O3335">
        <v>87.899000000000001</v>
      </c>
      <c r="P3335">
        <v>19.274999999999999</v>
      </c>
      <c r="Q3335">
        <v>5.4465000000000004E-4</v>
      </c>
      <c r="R3335">
        <v>7.6999999999999999E-2</v>
      </c>
      <c r="S3335">
        <f t="shared" si="52"/>
        <v>21.786000000000001</v>
      </c>
    </row>
    <row r="3336" spans="15:19" x14ac:dyDescent="0.2">
      <c r="O3336">
        <v>90.649000000000001</v>
      </c>
      <c r="P3336">
        <v>18.984999999999999</v>
      </c>
      <c r="Q3336">
        <v>5.5307000000000002E-4</v>
      </c>
      <c r="R3336">
        <v>7.6999999999999999E-2</v>
      </c>
      <c r="S3336">
        <f t="shared" si="52"/>
        <v>22.122800000000002</v>
      </c>
    </row>
    <row r="3337" spans="15:19" x14ac:dyDescent="0.2">
      <c r="O3337">
        <v>93.399000000000001</v>
      </c>
      <c r="P3337">
        <v>18.702000000000002</v>
      </c>
      <c r="Q3337">
        <v>5.6148000000000005E-4</v>
      </c>
      <c r="R3337">
        <v>7.6999999999999999E-2</v>
      </c>
      <c r="S3337">
        <f t="shared" si="52"/>
        <v>22.459200000000003</v>
      </c>
    </row>
    <row r="3338" spans="15:19" x14ac:dyDescent="0.2">
      <c r="O3338">
        <v>96.149000000000001</v>
      </c>
      <c r="P3338">
        <v>18.428000000000001</v>
      </c>
      <c r="Q3338">
        <v>5.6988999999999998E-4</v>
      </c>
      <c r="R3338">
        <v>7.6999999999999999E-2</v>
      </c>
      <c r="S3338">
        <f t="shared" si="52"/>
        <v>22.7956</v>
      </c>
    </row>
    <row r="3339" spans="15:19" x14ac:dyDescent="0.2">
      <c r="O3339">
        <v>98.899000000000001</v>
      </c>
      <c r="P3339">
        <v>18.161999999999999</v>
      </c>
      <c r="Q3339">
        <v>5.7828999999999997E-4</v>
      </c>
      <c r="R3339">
        <v>7.6999999999999999E-2</v>
      </c>
      <c r="S3339">
        <f t="shared" si="52"/>
        <v>23.131599999999999</v>
      </c>
    </row>
    <row r="3340" spans="15:19" x14ac:dyDescent="0.2">
      <c r="O3340">
        <v>101.67</v>
      </c>
      <c r="P3340">
        <v>17.901</v>
      </c>
      <c r="Q3340">
        <v>5.8675999999999997E-4</v>
      </c>
      <c r="R3340">
        <v>7.6999999999999999E-2</v>
      </c>
      <c r="S3340">
        <f t="shared" si="52"/>
        <v>23.470399999999998</v>
      </c>
    </row>
    <row r="3341" spans="15:19" x14ac:dyDescent="0.2">
      <c r="O3341">
        <v>104.45</v>
      </c>
      <c r="P3341">
        <v>17.646999999999998</v>
      </c>
      <c r="Q3341">
        <v>5.9522999999999998E-4</v>
      </c>
      <c r="R3341">
        <v>7.6999999999999999E-2</v>
      </c>
      <c r="S3341">
        <f t="shared" si="52"/>
        <v>23.809200000000001</v>
      </c>
    </row>
    <row r="3342" spans="15:19" x14ac:dyDescent="0.2">
      <c r="O3342">
        <v>107.22</v>
      </c>
      <c r="P3342">
        <v>17.399999999999999</v>
      </c>
      <c r="Q3342">
        <v>6.0369999999999998E-4</v>
      </c>
      <c r="R3342">
        <v>7.6999999999999999E-2</v>
      </c>
      <c r="S3342">
        <f t="shared" si="52"/>
        <v>24.148</v>
      </c>
    </row>
    <row r="3343" spans="15:19" x14ac:dyDescent="0.2">
      <c r="O3343">
        <v>110</v>
      </c>
      <c r="P3343">
        <v>17.16</v>
      </c>
      <c r="Q3343">
        <v>6.1216000000000005E-4</v>
      </c>
      <c r="R3343">
        <v>7.6999999999999999E-2</v>
      </c>
      <c r="S3343">
        <f t="shared" si="52"/>
        <v>24.486400000000003</v>
      </c>
    </row>
    <row r="3344" spans="15:19" x14ac:dyDescent="0.2">
      <c r="O3344">
        <v>0</v>
      </c>
      <c r="P3344">
        <v>33.200000000000003</v>
      </c>
      <c r="Q3344">
        <v>1E-4</v>
      </c>
      <c r="R3344">
        <v>7.8E-2</v>
      </c>
      <c r="S3344">
        <f t="shared" si="52"/>
        <v>4</v>
      </c>
    </row>
    <row r="3345" spans="15:19" x14ac:dyDescent="0.2">
      <c r="O3345">
        <v>2.75</v>
      </c>
      <c r="P3345">
        <v>33.106999999999999</v>
      </c>
      <c r="Q3345">
        <v>1.4166E-4</v>
      </c>
      <c r="R3345">
        <v>7.8E-2</v>
      </c>
      <c r="S3345">
        <f t="shared" si="52"/>
        <v>5.6664000000000003</v>
      </c>
    </row>
    <row r="3346" spans="15:19" x14ac:dyDescent="0.2">
      <c r="O3346">
        <v>5.5</v>
      </c>
      <c r="P3346">
        <v>32.707000000000001</v>
      </c>
      <c r="Q3346">
        <v>1.7699999999999999E-4</v>
      </c>
      <c r="R3346">
        <v>7.8E-2</v>
      </c>
      <c r="S3346">
        <f t="shared" ref="S3346:S3409" si="53">Q3346*40*1000</f>
        <v>7.0799999999999992</v>
      </c>
    </row>
    <row r="3347" spans="15:19" x14ac:dyDescent="0.2">
      <c r="O3347">
        <v>8.25</v>
      </c>
      <c r="P3347">
        <v>32.101999999999997</v>
      </c>
      <c r="Q3347">
        <v>2.0728000000000001E-4</v>
      </c>
      <c r="R3347">
        <v>7.8E-2</v>
      </c>
      <c r="S3347">
        <f t="shared" si="53"/>
        <v>8.2911999999999999</v>
      </c>
    </row>
    <row r="3348" spans="15:19" x14ac:dyDescent="0.2">
      <c r="O3348">
        <v>11</v>
      </c>
      <c r="P3348">
        <v>31.504000000000001</v>
      </c>
      <c r="Q3348">
        <v>2.3339000000000001E-4</v>
      </c>
      <c r="R3348">
        <v>7.8E-2</v>
      </c>
      <c r="S3348">
        <f t="shared" si="53"/>
        <v>9.3356000000000012</v>
      </c>
    </row>
    <row r="3349" spans="15:19" x14ac:dyDescent="0.2">
      <c r="O3349">
        <v>13.712999999999999</v>
      </c>
      <c r="P3349">
        <v>31.004000000000001</v>
      </c>
      <c r="Q3349">
        <v>2.5576E-4</v>
      </c>
      <c r="R3349">
        <v>7.8E-2</v>
      </c>
      <c r="S3349">
        <f t="shared" si="53"/>
        <v>10.230400000000001</v>
      </c>
    </row>
    <row r="3350" spans="15:19" x14ac:dyDescent="0.2">
      <c r="O3350">
        <v>16.427</v>
      </c>
      <c r="P3350">
        <v>30.483000000000001</v>
      </c>
      <c r="Q3350">
        <v>2.7543000000000001E-4</v>
      </c>
      <c r="R3350">
        <v>7.8E-2</v>
      </c>
      <c r="S3350">
        <f t="shared" si="53"/>
        <v>11.017200000000001</v>
      </c>
    </row>
    <row r="3351" spans="15:19" x14ac:dyDescent="0.2">
      <c r="O3351">
        <v>19.14</v>
      </c>
      <c r="P3351">
        <v>29.948</v>
      </c>
      <c r="Q3351">
        <v>2.9290000000000002E-4</v>
      </c>
      <c r="R3351">
        <v>7.8E-2</v>
      </c>
      <c r="S3351">
        <f t="shared" si="53"/>
        <v>11.716000000000001</v>
      </c>
    </row>
    <row r="3352" spans="15:19" x14ac:dyDescent="0.2">
      <c r="O3352">
        <v>21.853000000000002</v>
      </c>
      <c r="P3352">
        <v>29.408999999999999</v>
      </c>
      <c r="Q3352">
        <v>3.0863E-4</v>
      </c>
      <c r="R3352">
        <v>7.8E-2</v>
      </c>
      <c r="S3352">
        <f t="shared" si="53"/>
        <v>12.3452</v>
      </c>
    </row>
    <row r="3353" spans="15:19" x14ac:dyDescent="0.2">
      <c r="O3353">
        <v>24.603000000000002</v>
      </c>
      <c r="P3353">
        <v>28.864000000000001</v>
      </c>
      <c r="Q3353">
        <v>3.2312999999999998E-4</v>
      </c>
      <c r="R3353">
        <v>7.8E-2</v>
      </c>
      <c r="S3353">
        <f t="shared" si="53"/>
        <v>12.9252</v>
      </c>
    </row>
    <row r="3354" spans="15:19" x14ac:dyDescent="0.2">
      <c r="O3354">
        <v>27.353000000000002</v>
      </c>
      <c r="P3354">
        <v>28.321999999999999</v>
      </c>
      <c r="Q3354">
        <v>3.3644000000000002E-4</v>
      </c>
      <c r="R3354">
        <v>7.8E-2</v>
      </c>
      <c r="S3354">
        <f t="shared" si="53"/>
        <v>13.457599999999999</v>
      </c>
    </row>
    <row r="3355" spans="15:19" x14ac:dyDescent="0.2">
      <c r="O3355">
        <v>30.103000000000002</v>
      </c>
      <c r="P3355">
        <v>27.783999999999999</v>
      </c>
      <c r="Q3355">
        <v>3.4880000000000002E-4</v>
      </c>
      <c r="R3355">
        <v>7.8E-2</v>
      </c>
      <c r="S3355">
        <f t="shared" si="53"/>
        <v>13.952000000000002</v>
      </c>
    </row>
    <row r="3356" spans="15:19" x14ac:dyDescent="0.2">
      <c r="O3356">
        <v>32.853000000000002</v>
      </c>
      <c r="P3356">
        <v>27.254999999999999</v>
      </c>
      <c r="Q3356">
        <v>3.6038999999999998E-4</v>
      </c>
      <c r="R3356">
        <v>7.8E-2</v>
      </c>
      <c r="S3356">
        <f t="shared" si="53"/>
        <v>14.4156</v>
      </c>
    </row>
    <row r="3357" spans="15:19" x14ac:dyDescent="0.2">
      <c r="O3357">
        <v>35.603000000000002</v>
      </c>
      <c r="P3357">
        <v>26.734999999999999</v>
      </c>
      <c r="Q3357">
        <v>3.7136E-4</v>
      </c>
      <c r="R3357">
        <v>7.8E-2</v>
      </c>
      <c r="S3357">
        <f t="shared" si="53"/>
        <v>14.8544</v>
      </c>
    </row>
    <row r="3358" spans="15:19" x14ac:dyDescent="0.2">
      <c r="O3358">
        <v>38.353000000000002</v>
      </c>
      <c r="P3358">
        <v>26.225999999999999</v>
      </c>
      <c r="Q3358">
        <v>3.8183999999999999E-4</v>
      </c>
      <c r="R3358">
        <v>7.8E-2</v>
      </c>
      <c r="S3358">
        <f t="shared" si="53"/>
        <v>15.2736</v>
      </c>
    </row>
    <row r="3359" spans="15:19" x14ac:dyDescent="0.2">
      <c r="O3359">
        <v>41.103000000000002</v>
      </c>
      <c r="P3359">
        <v>25.728999999999999</v>
      </c>
      <c r="Q3359">
        <v>3.9189999999999998E-4</v>
      </c>
      <c r="R3359">
        <v>7.8E-2</v>
      </c>
      <c r="S3359">
        <f t="shared" si="53"/>
        <v>15.675999999999998</v>
      </c>
    </row>
    <row r="3360" spans="15:19" x14ac:dyDescent="0.2">
      <c r="O3360">
        <v>43.853000000000002</v>
      </c>
      <c r="P3360">
        <v>25.242999999999999</v>
      </c>
      <c r="Q3360">
        <v>4.0163999999999998E-4</v>
      </c>
      <c r="R3360">
        <v>7.8E-2</v>
      </c>
      <c r="S3360">
        <f t="shared" si="53"/>
        <v>16.0656</v>
      </c>
    </row>
    <row r="3361" spans="15:19" x14ac:dyDescent="0.2">
      <c r="O3361">
        <v>46.603000000000002</v>
      </c>
      <c r="P3361">
        <v>24.771000000000001</v>
      </c>
      <c r="Q3361">
        <v>4.1112000000000001E-4</v>
      </c>
      <c r="R3361">
        <v>7.8E-2</v>
      </c>
      <c r="S3361">
        <f t="shared" si="53"/>
        <v>16.444800000000001</v>
      </c>
    </row>
    <row r="3362" spans="15:19" x14ac:dyDescent="0.2">
      <c r="O3362">
        <v>49.353000000000002</v>
      </c>
      <c r="P3362">
        <v>24.311</v>
      </c>
      <c r="Q3362">
        <v>4.2038999999999998E-4</v>
      </c>
      <c r="R3362">
        <v>7.8E-2</v>
      </c>
      <c r="S3362">
        <f t="shared" si="53"/>
        <v>16.8156</v>
      </c>
    </row>
    <row r="3363" spans="15:19" x14ac:dyDescent="0.2">
      <c r="O3363">
        <v>52.103000000000002</v>
      </c>
      <c r="P3363">
        <v>23.864000000000001</v>
      </c>
      <c r="Q3363">
        <v>4.2948999999999998E-4</v>
      </c>
      <c r="R3363">
        <v>7.8E-2</v>
      </c>
      <c r="S3363">
        <f t="shared" si="53"/>
        <v>17.179600000000001</v>
      </c>
    </row>
    <row r="3364" spans="15:19" x14ac:dyDescent="0.2">
      <c r="O3364">
        <v>54.853000000000002</v>
      </c>
      <c r="P3364">
        <v>23.431000000000001</v>
      </c>
      <c r="Q3364">
        <v>4.3845000000000001E-4</v>
      </c>
      <c r="R3364">
        <v>7.8E-2</v>
      </c>
      <c r="S3364">
        <f t="shared" si="53"/>
        <v>17.538</v>
      </c>
    </row>
    <row r="3365" spans="15:19" x14ac:dyDescent="0.2">
      <c r="O3365">
        <v>57.603000000000002</v>
      </c>
      <c r="P3365">
        <v>23.01</v>
      </c>
      <c r="Q3365">
        <v>4.4728999999999998E-4</v>
      </c>
      <c r="R3365">
        <v>7.8E-2</v>
      </c>
      <c r="S3365">
        <f t="shared" si="53"/>
        <v>17.8916</v>
      </c>
    </row>
    <row r="3366" spans="15:19" x14ac:dyDescent="0.2">
      <c r="O3366">
        <v>60.353000000000002</v>
      </c>
      <c r="P3366">
        <v>22.602</v>
      </c>
      <c r="Q3366">
        <v>4.5605E-4</v>
      </c>
      <c r="R3366">
        <v>7.8E-2</v>
      </c>
      <c r="S3366">
        <f t="shared" si="53"/>
        <v>18.242000000000001</v>
      </c>
    </row>
    <row r="3367" spans="15:19" x14ac:dyDescent="0.2">
      <c r="O3367">
        <v>63.103000000000002</v>
      </c>
      <c r="P3367">
        <v>22.206</v>
      </c>
      <c r="Q3367">
        <v>4.6473E-4</v>
      </c>
      <c r="R3367">
        <v>7.8E-2</v>
      </c>
      <c r="S3367">
        <f t="shared" si="53"/>
        <v>18.589200000000002</v>
      </c>
    </row>
    <row r="3368" spans="15:19" x14ac:dyDescent="0.2">
      <c r="O3368">
        <v>65.852999999999994</v>
      </c>
      <c r="P3368">
        <v>21.823</v>
      </c>
      <c r="Q3368">
        <v>4.7335999999999998E-4</v>
      </c>
      <c r="R3368">
        <v>7.8E-2</v>
      </c>
      <c r="S3368">
        <f t="shared" si="53"/>
        <v>18.9344</v>
      </c>
    </row>
    <row r="3369" spans="15:19" x14ac:dyDescent="0.2">
      <c r="O3369">
        <v>68.602999999999994</v>
      </c>
      <c r="P3369">
        <v>21.451000000000001</v>
      </c>
      <c r="Q3369">
        <v>4.8192999999999999E-4</v>
      </c>
      <c r="R3369">
        <v>7.8E-2</v>
      </c>
      <c r="S3369">
        <f t="shared" si="53"/>
        <v>19.277200000000001</v>
      </c>
    </row>
    <row r="3370" spans="15:19" x14ac:dyDescent="0.2">
      <c r="O3370">
        <v>71.352999999999994</v>
      </c>
      <c r="P3370">
        <v>21.091000000000001</v>
      </c>
      <c r="Q3370">
        <v>4.9047000000000001E-4</v>
      </c>
      <c r="R3370">
        <v>7.8E-2</v>
      </c>
      <c r="S3370">
        <f t="shared" si="53"/>
        <v>19.6188</v>
      </c>
    </row>
    <row r="3371" spans="15:19" x14ac:dyDescent="0.2">
      <c r="O3371">
        <v>74.102999999999994</v>
      </c>
      <c r="P3371">
        <v>20.742000000000001</v>
      </c>
      <c r="Q3371">
        <v>4.9898E-4</v>
      </c>
      <c r="R3371">
        <v>7.8E-2</v>
      </c>
      <c r="S3371">
        <f t="shared" si="53"/>
        <v>19.959199999999999</v>
      </c>
    </row>
    <row r="3372" spans="15:19" x14ac:dyDescent="0.2">
      <c r="O3372">
        <v>76.852999999999994</v>
      </c>
      <c r="P3372">
        <v>20.402999999999999</v>
      </c>
      <c r="Q3372">
        <v>5.0746999999999999E-4</v>
      </c>
      <c r="R3372">
        <v>7.8E-2</v>
      </c>
      <c r="S3372">
        <f t="shared" si="53"/>
        <v>20.2988</v>
      </c>
    </row>
    <row r="3373" spans="15:19" x14ac:dyDescent="0.2">
      <c r="O3373">
        <v>79.602999999999994</v>
      </c>
      <c r="P3373">
        <v>20.074999999999999</v>
      </c>
      <c r="Q3373">
        <v>5.1592999999999995E-4</v>
      </c>
      <c r="R3373">
        <v>7.8E-2</v>
      </c>
      <c r="S3373">
        <f t="shared" si="53"/>
        <v>20.637199999999996</v>
      </c>
    </row>
    <row r="3374" spans="15:19" x14ac:dyDescent="0.2">
      <c r="O3374">
        <v>82.352999999999994</v>
      </c>
      <c r="P3374">
        <v>19.757000000000001</v>
      </c>
      <c r="Q3374">
        <v>5.2437999999999996E-4</v>
      </c>
      <c r="R3374">
        <v>7.8E-2</v>
      </c>
      <c r="S3374">
        <f t="shared" si="53"/>
        <v>20.975200000000001</v>
      </c>
    </row>
    <row r="3375" spans="15:19" x14ac:dyDescent="0.2">
      <c r="O3375">
        <v>85.102999999999994</v>
      </c>
      <c r="P3375">
        <v>19.449000000000002</v>
      </c>
      <c r="Q3375">
        <v>5.3280999999999999E-4</v>
      </c>
      <c r="R3375">
        <v>7.8E-2</v>
      </c>
      <c r="S3375">
        <f t="shared" si="53"/>
        <v>21.3124</v>
      </c>
    </row>
    <row r="3376" spans="15:19" x14ac:dyDescent="0.2">
      <c r="O3376">
        <v>87.852999999999994</v>
      </c>
      <c r="P3376">
        <v>19.149000000000001</v>
      </c>
      <c r="Q3376">
        <v>5.4124000000000002E-4</v>
      </c>
      <c r="R3376">
        <v>7.8E-2</v>
      </c>
      <c r="S3376">
        <f t="shared" si="53"/>
        <v>21.649600000000003</v>
      </c>
    </row>
    <row r="3377" spans="15:19" x14ac:dyDescent="0.2">
      <c r="O3377">
        <v>90.602999999999994</v>
      </c>
      <c r="P3377">
        <v>18.859000000000002</v>
      </c>
      <c r="Q3377">
        <v>5.4965000000000005E-4</v>
      </c>
      <c r="R3377">
        <v>7.8E-2</v>
      </c>
      <c r="S3377">
        <f t="shared" si="53"/>
        <v>21.986000000000001</v>
      </c>
    </row>
    <row r="3378" spans="15:19" x14ac:dyDescent="0.2">
      <c r="O3378">
        <v>93.352999999999994</v>
      </c>
      <c r="P3378">
        <v>18.577000000000002</v>
      </c>
      <c r="Q3378">
        <v>5.5805999999999998E-4</v>
      </c>
      <c r="R3378">
        <v>7.8E-2</v>
      </c>
      <c r="S3378">
        <f t="shared" si="53"/>
        <v>22.322399999999998</v>
      </c>
    </row>
    <row r="3379" spans="15:19" x14ac:dyDescent="0.2">
      <c r="O3379">
        <v>96.102999999999994</v>
      </c>
      <c r="P3379">
        <v>18.303000000000001</v>
      </c>
      <c r="Q3379">
        <v>5.6647000000000002E-4</v>
      </c>
      <c r="R3379">
        <v>7.8E-2</v>
      </c>
      <c r="S3379">
        <f t="shared" si="53"/>
        <v>22.658799999999999</v>
      </c>
    </row>
    <row r="3380" spans="15:19" x14ac:dyDescent="0.2">
      <c r="O3380">
        <v>98.852999999999994</v>
      </c>
      <c r="P3380">
        <v>18.036999999999999</v>
      </c>
      <c r="Q3380">
        <v>5.7485999999999995E-4</v>
      </c>
      <c r="R3380">
        <v>7.8E-2</v>
      </c>
      <c r="S3380">
        <f t="shared" si="53"/>
        <v>22.994399999999999</v>
      </c>
    </row>
    <row r="3381" spans="15:19" x14ac:dyDescent="0.2">
      <c r="O3381">
        <v>101.64</v>
      </c>
      <c r="P3381">
        <v>17.774999999999999</v>
      </c>
      <c r="Q3381">
        <v>5.8337000000000005E-4</v>
      </c>
      <c r="R3381">
        <v>7.8E-2</v>
      </c>
      <c r="S3381">
        <f t="shared" si="53"/>
        <v>23.334800000000001</v>
      </c>
    </row>
    <row r="3382" spans="15:19" x14ac:dyDescent="0.2">
      <c r="O3382">
        <v>104.43</v>
      </c>
      <c r="P3382">
        <v>17.52</v>
      </c>
      <c r="Q3382">
        <v>5.9186999999999998E-4</v>
      </c>
      <c r="R3382">
        <v>7.8E-2</v>
      </c>
      <c r="S3382">
        <f t="shared" si="53"/>
        <v>23.674799999999998</v>
      </c>
    </row>
    <row r="3383" spans="15:19" x14ac:dyDescent="0.2">
      <c r="O3383">
        <v>107.21</v>
      </c>
      <c r="P3383">
        <v>17.273</v>
      </c>
      <c r="Q3383">
        <v>6.0037999999999997E-4</v>
      </c>
      <c r="R3383">
        <v>7.8E-2</v>
      </c>
      <c r="S3383">
        <f t="shared" si="53"/>
        <v>24.0152</v>
      </c>
    </row>
    <row r="3384" spans="15:19" x14ac:dyDescent="0.2">
      <c r="O3384">
        <v>110</v>
      </c>
      <c r="P3384">
        <v>17.032</v>
      </c>
      <c r="Q3384">
        <v>6.0888000000000001E-4</v>
      </c>
      <c r="R3384">
        <v>7.8E-2</v>
      </c>
      <c r="S3384">
        <f t="shared" si="53"/>
        <v>24.3552</v>
      </c>
    </row>
    <row r="3385" spans="15:19" x14ac:dyDescent="0.2">
      <c r="O3385">
        <v>0</v>
      </c>
      <c r="P3385">
        <v>33.200000000000003</v>
      </c>
      <c r="Q3385">
        <v>1E-4</v>
      </c>
      <c r="R3385">
        <v>7.9000000000000001E-2</v>
      </c>
      <c r="S3385">
        <f t="shared" si="53"/>
        <v>4</v>
      </c>
    </row>
    <row r="3386" spans="15:19" x14ac:dyDescent="0.2">
      <c r="O3386">
        <v>2.75</v>
      </c>
      <c r="P3386">
        <v>33.093000000000004</v>
      </c>
      <c r="Q3386">
        <v>1.4142000000000001E-4</v>
      </c>
      <c r="R3386">
        <v>7.9000000000000001E-2</v>
      </c>
      <c r="S3386">
        <f t="shared" si="53"/>
        <v>5.6567999999999996</v>
      </c>
    </row>
    <row r="3387" spans="15:19" x14ac:dyDescent="0.2">
      <c r="O3387">
        <v>5.5</v>
      </c>
      <c r="P3387">
        <v>32.683</v>
      </c>
      <c r="Q3387">
        <v>1.7647999999999999E-4</v>
      </c>
      <c r="R3387">
        <v>7.9000000000000001E-2</v>
      </c>
      <c r="S3387">
        <f t="shared" si="53"/>
        <v>7.0591999999999997</v>
      </c>
    </row>
    <row r="3388" spans="15:19" x14ac:dyDescent="0.2">
      <c r="O3388">
        <v>8.25</v>
      </c>
      <c r="P3388">
        <v>32.067999999999998</v>
      </c>
      <c r="Q3388">
        <v>2.0649000000000001E-4</v>
      </c>
      <c r="R3388">
        <v>7.9000000000000001E-2</v>
      </c>
      <c r="S3388">
        <f t="shared" si="53"/>
        <v>8.2596000000000007</v>
      </c>
    </row>
    <row r="3389" spans="15:19" x14ac:dyDescent="0.2">
      <c r="O3389">
        <v>11</v>
      </c>
      <c r="P3389">
        <v>31.462</v>
      </c>
      <c r="Q3389">
        <v>2.3233999999999999E-4</v>
      </c>
      <c r="R3389">
        <v>7.9000000000000001E-2</v>
      </c>
      <c r="S3389">
        <f t="shared" si="53"/>
        <v>9.2935999999999996</v>
      </c>
    </row>
    <row r="3390" spans="15:19" x14ac:dyDescent="0.2">
      <c r="O3390">
        <v>13.702</v>
      </c>
      <c r="P3390">
        <v>30.954999999999998</v>
      </c>
      <c r="Q3390">
        <v>2.5436000000000002E-4</v>
      </c>
      <c r="R3390">
        <v>7.9000000000000001E-2</v>
      </c>
      <c r="S3390">
        <f t="shared" si="53"/>
        <v>10.1744</v>
      </c>
    </row>
    <row r="3391" spans="15:19" x14ac:dyDescent="0.2">
      <c r="O3391">
        <v>16.404</v>
      </c>
      <c r="P3391">
        <v>30.428000000000001</v>
      </c>
      <c r="Q3391">
        <v>2.7373000000000002E-4</v>
      </c>
      <c r="R3391">
        <v>7.9000000000000001E-2</v>
      </c>
      <c r="S3391">
        <f t="shared" si="53"/>
        <v>10.949200000000001</v>
      </c>
    </row>
    <row r="3392" spans="15:19" x14ac:dyDescent="0.2">
      <c r="O3392">
        <v>19.106000000000002</v>
      </c>
      <c r="P3392">
        <v>29.888999999999999</v>
      </c>
      <c r="Q3392">
        <v>2.9094E-4</v>
      </c>
      <c r="R3392">
        <v>7.9000000000000001E-2</v>
      </c>
      <c r="S3392">
        <f t="shared" si="53"/>
        <v>11.637599999999999</v>
      </c>
    </row>
    <row r="3393" spans="15:19" x14ac:dyDescent="0.2">
      <c r="O3393">
        <v>21.809000000000001</v>
      </c>
      <c r="P3393">
        <v>29.344999999999999</v>
      </c>
      <c r="Q3393">
        <v>3.0643000000000001E-4</v>
      </c>
      <c r="R3393">
        <v>7.9000000000000001E-2</v>
      </c>
      <c r="S3393">
        <f t="shared" si="53"/>
        <v>12.257199999999999</v>
      </c>
    </row>
    <row r="3394" spans="15:19" x14ac:dyDescent="0.2">
      <c r="O3394">
        <v>24.559000000000001</v>
      </c>
      <c r="P3394">
        <v>28.792999999999999</v>
      </c>
      <c r="Q3394">
        <v>3.2077000000000001E-4</v>
      </c>
      <c r="R3394">
        <v>7.9000000000000001E-2</v>
      </c>
      <c r="S3394">
        <f t="shared" si="53"/>
        <v>12.8308</v>
      </c>
    </row>
    <row r="3395" spans="15:19" x14ac:dyDescent="0.2">
      <c r="O3395">
        <v>27.309000000000001</v>
      </c>
      <c r="P3395">
        <v>28.245000000000001</v>
      </c>
      <c r="Q3395">
        <v>3.3395000000000001E-4</v>
      </c>
      <c r="R3395">
        <v>7.9000000000000001E-2</v>
      </c>
      <c r="S3395">
        <f t="shared" si="53"/>
        <v>13.358000000000001</v>
      </c>
    </row>
    <row r="3396" spans="15:19" x14ac:dyDescent="0.2">
      <c r="O3396">
        <v>30.059000000000001</v>
      </c>
      <c r="P3396">
        <v>27.702000000000002</v>
      </c>
      <c r="Q3396">
        <v>3.4619000000000002E-4</v>
      </c>
      <c r="R3396">
        <v>7.9000000000000001E-2</v>
      </c>
      <c r="S3396">
        <f t="shared" si="53"/>
        <v>13.847600000000002</v>
      </c>
    </row>
    <row r="3397" spans="15:19" x14ac:dyDescent="0.2">
      <c r="O3397">
        <v>32.808999999999997</v>
      </c>
      <c r="P3397">
        <v>27.167000000000002</v>
      </c>
      <c r="Q3397">
        <v>3.5766999999999998E-4</v>
      </c>
      <c r="R3397">
        <v>7.9000000000000001E-2</v>
      </c>
      <c r="S3397">
        <f t="shared" si="53"/>
        <v>14.306799999999999</v>
      </c>
    </row>
    <row r="3398" spans="15:19" x14ac:dyDescent="0.2">
      <c r="O3398">
        <v>35.558999999999997</v>
      </c>
      <c r="P3398">
        <v>26.641999999999999</v>
      </c>
      <c r="Q3398">
        <v>3.6854999999999999E-4</v>
      </c>
      <c r="R3398">
        <v>7.9000000000000001E-2</v>
      </c>
      <c r="S3398">
        <f t="shared" si="53"/>
        <v>14.741999999999999</v>
      </c>
    </row>
    <row r="3399" spans="15:19" x14ac:dyDescent="0.2">
      <c r="O3399">
        <v>38.308999999999997</v>
      </c>
      <c r="P3399">
        <v>26.129000000000001</v>
      </c>
      <c r="Q3399">
        <v>3.7893999999999997E-4</v>
      </c>
      <c r="R3399">
        <v>7.9000000000000001E-2</v>
      </c>
      <c r="S3399">
        <f t="shared" si="53"/>
        <v>15.157599999999999</v>
      </c>
    </row>
    <row r="3400" spans="15:19" x14ac:dyDescent="0.2">
      <c r="O3400">
        <v>41.058999999999997</v>
      </c>
      <c r="P3400">
        <v>25.626999999999999</v>
      </c>
      <c r="Q3400">
        <v>3.8894E-4</v>
      </c>
      <c r="R3400">
        <v>7.9000000000000001E-2</v>
      </c>
      <c r="S3400">
        <f t="shared" si="53"/>
        <v>15.557599999999999</v>
      </c>
    </row>
    <row r="3401" spans="15:19" x14ac:dyDescent="0.2">
      <c r="O3401">
        <v>43.808999999999997</v>
      </c>
      <c r="P3401">
        <v>25.138999999999999</v>
      </c>
      <c r="Q3401">
        <v>3.9861999999999997E-4</v>
      </c>
      <c r="R3401">
        <v>7.9000000000000001E-2</v>
      </c>
      <c r="S3401">
        <f t="shared" si="53"/>
        <v>15.944799999999999</v>
      </c>
    </row>
    <row r="3402" spans="15:19" x14ac:dyDescent="0.2">
      <c r="O3402">
        <v>46.558999999999997</v>
      </c>
      <c r="P3402">
        <v>24.663</v>
      </c>
      <c r="Q3402">
        <v>4.0805000000000003E-4</v>
      </c>
      <c r="R3402">
        <v>7.9000000000000001E-2</v>
      </c>
      <c r="S3402">
        <f t="shared" si="53"/>
        <v>16.321999999999999</v>
      </c>
    </row>
    <row r="3403" spans="15:19" x14ac:dyDescent="0.2">
      <c r="O3403">
        <v>49.308999999999997</v>
      </c>
      <c r="P3403">
        <v>24.2</v>
      </c>
      <c r="Q3403">
        <v>4.1728000000000002E-4</v>
      </c>
      <c r="R3403">
        <v>7.9000000000000001E-2</v>
      </c>
      <c r="S3403">
        <f t="shared" si="53"/>
        <v>16.691199999999998</v>
      </c>
    </row>
    <row r="3404" spans="15:19" x14ac:dyDescent="0.2">
      <c r="O3404">
        <v>52.058999999999997</v>
      </c>
      <c r="P3404">
        <v>23.751000000000001</v>
      </c>
      <c r="Q3404">
        <v>4.2633999999999999E-4</v>
      </c>
      <c r="R3404">
        <v>7.9000000000000001E-2</v>
      </c>
      <c r="S3404">
        <f t="shared" si="53"/>
        <v>17.053599999999999</v>
      </c>
    </row>
    <row r="3405" spans="15:19" x14ac:dyDescent="0.2">
      <c r="O3405">
        <v>54.808999999999997</v>
      </c>
      <c r="P3405">
        <v>23.315999999999999</v>
      </c>
      <c r="Q3405">
        <v>4.3525999999999998E-4</v>
      </c>
      <c r="R3405">
        <v>7.9000000000000001E-2</v>
      </c>
      <c r="S3405">
        <f t="shared" si="53"/>
        <v>17.410399999999999</v>
      </c>
    </row>
    <row r="3406" spans="15:19" x14ac:dyDescent="0.2">
      <c r="O3406">
        <v>57.558999999999997</v>
      </c>
      <c r="P3406">
        <v>22.893000000000001</v>
      </c>
      <c r="Q3406">
        <v>4.4408000000000002E-4</v>
      </c>
      <c r="R3406">
        <v>7.9000000000000001E-2</v>
      </c>
      <c r="S3406">
        <f t="shared" si="53"/>
        <v>17.763200000000001</v>
      </c>
    </row>
    <row r="3407" spans="15:19" x14ac:dyDescent="0.2">
      <c r="O3407">
        <v>60.308999999999997</v>
      </c>
      <c r="P3407">
        <v>22.483000000000001</v>
      </c>
      <c r="Q3407">
        <v>4.5281999999999999E-4</v>
      </c>
      <c r="R3407">
        <v>7.9000000000000001E-2</v>
      </c>
      <c r="S3407">
        <f t="shared" si="53"/>
        <v>18.1128</v>
      </c>
    </row>
    <row r="3408" spans="15:19" x14ac:dyDescent="0.2">
      <c r="O3408">
        <v>63.058999999999997</v>
      </c>
      <c r="P3408">
        <v>22.085999999999999</v>
      </c>
      <c r="Q3408">
        <v>4.6148000000000001E-4</v>
      </c>
      <c r="R3408">
        <v>7.9000000000000001E-2</v>
      </c>
      <c r="S3408">
        <f t="shared" si="53"/>
        <v>18.459200000000003</v>
      </c>
    </row>
    <row r="3409" spans="15:19" x14ac:dyDescent="0.2">
      <c r="O3409">
        <v>65.808999999999997</v>
      </c>
      <c r="P3409">
        <v>21.702000000000002</v>
      </c>
      <c r="Q3409">
        <v>4.7008999999999999E-4</v>
      </c>
      <c r="R3409">
        <v>7.9000000000000001E-2</v>
      </c>
      <c r="S3409">
        <f t="shared" si="53"/>
        <v>18.803599999999999</v>
      </c>
    </row>
    <row r="3410" spans="15:19" x14ac:dyDescent="0.2">
      <c r="O3410">
        <v>68.558999999999997</v>
      </c>
      <c r="P3410">
        <v>21.329000000000001</v>
      </c>
      <c r="Q3410">
        <v>4.7865000000000001E-4</v>
      </c>
      <c r="R3410">
        <v>7.9000000000000001E-2</v>
      </c>
      <c r="S3410">
        <f t="shared" ref="S3410:S3425" si="54">Q3410*40*1000</f>
        <v>19.146000000000001</v>
      </c>
    </row>
    <row r="3411" spans="15:19" x14ac:dyDescent="0.2">
      <c r="O3411">
        <v>71.308999999999997</v>
      </c>
      <c r="P3411">
        <v>20.968</v>
      </c>
      <c r="Q3411">
        <v>4.8717999999999998E-4</v>
      </c>
      <c r="R3411">
        <v>7.9000000000000001E-2</v>
      </c>
      <c r="S3411">
        <f t="shared" si="54"/>
        <v>19.487200000000001</v>
      </c>
    </row>
    <row r="3412" spans="15:19" x14ac:dyDescent="0.2">
      <c r="O3412">
        <v>74.058999999999997</v>
      </c>
      <c r="P3412">
        <v>20.619</v>
      </c>
      <c r="Q3412">
        <v>4.9567999999999997E-4</v>
      </c>
      <c r="R3412">
        <v>7.9000000000000001E-2</v>
      </c>
      <c r="S3412">
        <f t="shared" si="54"/>
        <v>19.827200000000001</v>
      </c>
    </row>
    <row r="3413" spans="15:19" x14ac:dyDescent="0.2">
      <c r="O3413">
        <v>76.808999999999997</v>
      </c>
      <c r="P3413">
        <v>20.28</v>
      </c>
      <c r="Q3413">
        <v>5.0416000000000002E-4</v>
      </c>
      <c r="R3413">
        <v>7.9000000000000001E-2</v>
      </c>
      <c r="S3413">
        <f t="shared" si="54"/>
        <v>20.166399999999999</v>
      </c>
    </row>
    <row r="3414" spans="15:19" x14ac:dyDescent="0.2">
      <c r="O3414">
        <v>79.558999999999997</v>
      </c>
      <c r="P3414">
        <v>19.952000000000002</v>
      </c>
      <c r="Q3414">
        <v>5.1261999999999998E-4</v>
      </c>
      <c r="R3414">
        <v>7.9000000000000001E-2</v>
      </c>
      <c r="S3414">
        <f t="shared" si="54"/>
        <v>20.504799999999999</v>
      </c>
    </row>
    <row r="3415" spans="15:19" x14ac:dyDescent="0.2">
      <c r="O3415">
        <v>82.308999999999997</v>
      </c>
      <c r="P3415">
        <v>19.632999999999999</v>
      </c>
      <c r="Q3415">
        <v>5.2105999999999995E-4</v>
      </c>
      <c r="R3415">
        <v>7.9000000000000001E-2</v>
      </c>
      <c r="S3415">
        <f t="shared" si="54"/>
        <v>20.842399999999998</v>
      </c>
    </row>
    <row r="3416" spans="15:19" x14ac:dyDescent="0.2">
      <c r="O3416">
        <v>85.058999999999997</v>
      </c>
      <c r="P3416">
        <v>19.324000000000002</v>
      </c>
      <c r="Q3416">
        <v>5.2948999999999997E-4</v>
      </c>
      <c r="R3416">
        <v>7.9000000000000001E-2</v>
      </c>
      <c r="S3416">
        <f t="shared" si="54"/>
        <v>21.179600000000001</v>
      </c>
    </row>
    <row r="3417" spans="15:19" x14ac:dyDescent="0.2">
      <c r="O3417">
        <v>87.808999999999997</v>
      </c>
      <c r="P3417">
        <v>19.024999999999999</v>
      </c>
      <c r="Q3417">
        <v>5.3790999999999995E-4</v>
      </c>
      <c r="R3417">
        <v>7.9000000000000001E-2</v>
      </c>
      <c r="S3417">
        <f t="shared" si="54"/>
        <v>21.516399999999997</v>
      </c>
    </row>
    <row r="3418" spans="15:19" x14ac:dyDescent="0.2">
      <c r="O3418">
        <v>90.558999999999997</v>
      </c>
      <c r="P3418">
        <v>18.734000000000002</v>
      </c>
      <c r="Q3418">
        <v>5.4631999999999999E-4</v>
      </c>
      <c r="R3418">
        <v>7.9000000000000001E-2</v>
      </c>
      <c r="S3418">
        <f t="shared" si="54"/>
        <v>21.852799999999998</v>
      </c>
    </row>
    <row r="3419" spans="15:19" x14ac:dyDescent="0.2">
      <c r="O3419">
        <v>93.308999999999997</v>
      </c>
      <c r="P3419">
        <v>18.452000000000002</v>
      </c>
      <c r="Q3419">
        <v>5.5473000000000002E-4</v>
      </c>
      <c r="R3419">
        <v>7.9000000000000001E-2</v>
      </c>
      <c r="S3419">
        <f t="shared" si="54"/>
        <v>22.1892</v>
      </c>
    </row>
    <row r="3420" spans="15:19" x14ac:dyDescent="0.2">
      <c r="O3420">
        <v>96.058999999999997</v>
      </c>
      <c r="P3420">
        <v>18.178999999999998</v>
      </c>
      <c r="Q3420">
        <v>5.6313000000000001E-4</v>
      </c>
      <c r="R3420">
        <v>7.9000000000000001E-2</v>
      </c>
      <c r="S3420">
        <f t="shared" si="54"/>
        <v>22.525200000000002</v>
      </c>
    </row>
    <row r="3421" spans="15:19" x14ac:dyDescent="0.2">
      <c r="O3421">
        <v>98.808999999999997</v>
      </c>
      <c r="P3421">
        <v>17.913</v>
      </c>
      <c r="Q3421">
        <v>5.7153E-4</v>
      </c>
      <c r="R3421">
        <v>7.9000000000000001E-2</v>
      </c>
      <c r="S3421">
        <f t="shared" si="54"/>
        <v>22.861199999999997</v>
      </c>
    </row>
    <row r="3422" spans="15:19" x14ac:dyDescent="0.2">
      <c r="O3422">
        <v>101.61</v>
      </c>
      <c r="P3422">
        <v>17.649999999999999</v>
      </c>
      <c r="Q3422">
        <v>5.8007000000000002E-4</v>
      </c>
      <c r="R3422">
        <v>7.9000000000000001E-2</v>
      </c>
      <c r="S3422">
        <f t="shared" si="54"/>
        <v>23.202800000000003</v>
      </c>
    </row>
    <row r="3423" spans="15:19" x14ac:dyDescent="0.2">
      <c r="O3423">
        <v>104.4</v>
      </c>
      <c r="P3423">
        <v>17.395</v>
      </c>
      <c r="Q3423">
        <v>5.886E-4</v>
      </c>
      <c r="R3423">
        <v>7.9000000000000001E-2</v>
      </c>
      <c r="S3423">
        <f t="shared" si="54"/>
        <v>23.544</v>
      </c>
    </row>
    <row r="3424" spans="15:19" x14ac:dyDescent="0.2">
      <c r="O3424">
        <v>107.2</v>
      </c>
      <c r="P3424">
        <v>17.146999999999998</v>
      </c>
      <c r="Q3424">
        <v>5.9714000000000002E-4</v>
      </c>
      <c r="R3424">
        <v>7.9000000000000001E-2</v>
      </c>
      <c r="S3424">
        <f t="shared" si="54"/>
        <v>23.8856</v>
      </c>
    </row>
    <row r="3425" spans="15:19" x14ac:dyDescent="0.2">
      <c r="O3425">
        <v>110</v>
      </c>
      <c r="P3425">
        <v>16.905999999999999</v>
      </c>
      <c r="Q3425">
        <v>6.0566999999999999E-4</v>
      </c>
      <c r="R3425">
        <v>7.9000000000000001E-2</v>
      </c>
      <c r="S3425">
        <f t="shared" si="54"/>
        <v>24.226800000000001</v>
      </c>
    </row>
  </sheetData>
  <mergeCells count="1">
    <mergeCell ref="A3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Sources</vt:lpstr>
      <vt:lpstr>Data</vt:lpstr>
      <vt:lpstr>Analysis</vt:lpstr>
      <vt:lpstr>Complexity</vt:lpstr>
      <vt:lpstr>Hydrolysis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2022-09-07T14:30:48Z</dcterms:created>
  <dcterms:modified xsi:type="dcterms:W3CDTF">2022-11-01T11:06:03Z</dcterms:modified>
</cp:coreProperties>
</file>