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8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2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2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27.xml" ContentType="application/vnd.openxmlformats-officedocument.drawingml.chart+xml"/>
  <Override PartName="/xl/drawings/drawing6.xml" ContentType="application/vnd.openxmlformats-officedocument.drawing+xml"/>
  <Override PartName="/xl/charts/chart28.xml" ContentType="application/vnd.openxmlformats-officedocument.drawingml.chart+xml"/>
  <Override PartName="/xl/drawings/drawing7.xml" ContentType="application/vnd.openxmlformats-officedocument.drawing+xml"/>
  <Override PartName="/xl/charts/chart29.xml" ContentType="application/vnd.openxmlformats-officedocument.drawingml.chart+xml"/>
  <Override PartName="/xl/drawings/drawing8.xml" ContentType="application/vnd.openxmlformats-officedocument.drawing+xml"/>
  <Override PartName="/xl/charts/chart30.xml" ContentType="application/vnd.openxmlformats-officedocument.drawingml.chart+xml"/>
  <Override PartName="/xl/drawings/drawing9.xml" ContentType="application/vnd.openxmlformats-officedocument.drawing+xml"/>
  <Override PartName="/xl/charts/chart31.xml" ContentType="application/vnd.openxmlformats-officedocument.drawingml.chart+xml"/>
  <Override PartName="/xl/drawings/drawing10.xml" ContentType="application/vnd.openxmlformats-officedocument.drawing+xml"/>
  <Override PartName="/xl/charts/chart32.xml" ContentType="application/vnd.openxmlformats-officedocument.drawingml.chart+xml"/>
  <Override PartName="/xl/drawings/drawing11.xml" ContentType="application/vnd.openxmlformats-officedocument.drawing+xml"/>
  <Override PartName="/xl/charts/chart33.xml" ContentType="application/vnd.openxmlformats-officedocument.drawingml.chart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drawings/drawing1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j_ugbeh_cranfield_ac_uk/Documents/CDSFS-s246196/RESULTS &amp; DATA/"/>
    </mc:Choice>
  </mc:AlternateContent>
  <xr:revisionPtr revIDLastSave="1" documentId="11_518E107A6F255948AC250A594199B322B21F5A69" xr6:coauthVersionLast="47" xr6:coauthVersionMax="47" xr10:uidLastSave="{964FEEF9-EFCD-4F63-BC8B-AD53D762BA4E}"/>
  <bookViews>
    <workbookView xWindow="-108" yWindow="-108" windowWidth="23256" windowHeight="12576" tabRatio="916" firstSheet="7" activeTab="10" xr2:uid="{00000000-000D-0000-FFFF-FFFF00000000}"/>
  </bookViews>
  <sheets>
    <sheet name="100% jet A-1 Dup" sheetId="11" r:id="rId1"/>
    <sheet name="100% jet A-1" sheetId="1" r:id="rId2"/>
    <sheet name="100 JET AI TRIPLIC" sheetId="22" r:id="rId3"/>
    <sheet name="50% JET A1 &amp; 50% Amyris" sheetId="10" r:id="rId4"/>
    <sheet name="50% JET A1 &amp; 50% S-8 Dup" sheetId="17" r:id="rId5"/>
    <sheet name="50% JET A1 &amp; 50% S-8" sheetId="7" r:id="rId6"/>
    <sheet name="75% GTL &amp; 25% Jet A1" sheetId="9" r:id="rId7"/>
    <sheet name="Terminal velocity" sheetId="6" r:id="rId8"/>
    <sheet name="75% s-8 25% Hexanol" sheetId="14" r:id="rId9"/>
    <sheet name="75% GTL &amp;25% HEXANOL" sheetId="4" r:id="rId10"/>
    <sheet name="100% s-8 Duplicate" sheetId="12" r:id="rId11"/>
    <sheet name="100% s-8 GTL" sheetId="2" r:id="rId12"/>
    <sheet name="100% Amyris SIP" sheetId="3" r:id="rId13"/>
    <sheet name="rough" sheetId="5" state="hidden" r:id="rId14"/>
    <sheet name="100% Amyris Duplicate" sheetId="13" r:id="rId15"/>
    <sheet name="50% JET A1 &amp; 50% Amyris (2)" sheetId="18" r:id="rId16"/>
    <sheet name="75%Amyris &amp; 25% Jet A1 " sheetId="8" r:id="rId17"/>
    <sheet name="100% ATJ" sheetId="15" r:id="rId18"/>
    <sheet name="100% HEFA" sheetId="16" r:id="rId19"/>
    <sheet name="50% HEFA 50% Jet A1 " sheetId="19" r:id="rId20"/>
    <sheet name="50% ATJ 50% Jet A1" sheetId="20" r:id="rId21"/>
    <sheet name="Sheet2" sheetId="21" r:id="rId22"/>
  </sheets>
  <externalReferences>
    <externalReference r:id="rId23"/>
    <externalReference r:id="rId24"/>
    <externalReference r:id="rId25"/>
    <externalReference r:id="rId26"/>
  </externalReferenc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6" i="15" l="1"/>
  <c r="R37" i="15" s="1"/>
  <c r="R38" i="15" s="1"/>
  <c r="R39" i="15" s="1"/>
  <c r="R40" i="15" s="1"/>
  <c r="R41" i="15" s="1"/>
  <c r="R42" i="15" s="1"/>
  <c r="R43" i="15" s="1"/>
  <c r="R44" i="15" s="1"/>
  <c r="R45" i="15" s="1"/>
  <c r="R46" i="15" s="1"/>
  <c r="R47" i="15" s="1"/>
  <c r="R48" i="15" s="1"/>
  <c r="R49" i="15" s="1"/>
  <c r="R50" i="15" s="1"/>
  <c r="R51" i="15" s="1"/>
  <c r="R52" i="15" s="1"/>
  <c r="R53" i="15" s="1"/>
  <c r="R54" i="15" s="1"/>
  <c r="R55" i="15" s="1"/>
  <c r="R37" i="16"/>
  <c r="R38" i="16" s="1"/>
  <c r="R39" i="16" s="1"/>
  <c r="R40" i="16" s="1"/>
  <c r="R41" i="16" s="1"/>
  <c r="R42" i="16" s="1"/>
  <c r="R43" i="16" s="1"/>
  <c r="R44" i="16" s="1"/>
  <c r="R45" i="16" s="1"/>
  <c r="R46" i="16" s="1"/>
  <c r="R47" i="16" s="1"/>
  <c r="R48" i="16" s="1"/>
  <c r="R49" i="16" s="1"/>
  <c r="R50" i="16" s="1"/>
  <c r="R51" i="16" s="1"/>
  <c r="R52" i="16" s="1"/>
  <c r="R53" i="16" s="1"/>
  <c r="R54" i="16" s="1"/>
  <c r="R55" i="16" s="1"/>
  <c r="J37" i="21" l="1"/>
  <c r="H37" i="21"/>
  <c r="J36" i="21"/>
  <c r="N16" i="21" s="1"/>
  <c r="H36" i="21"/>
  <c r="J35" i="21"/>
  <c r="H35" i="21"/>
  <c r="H33" i="21"/>
  <c r="J33" i="21" s="1"/>
  <c r="O15" i="21" s="1"/>
  <c r="H32" i="21"/>
  <c r="J32" i="21" s="1"/>
  <c r="N15" i="21" s="1"/>
  <c r="H31" i="21"/>
  <c r="J31" i="21" s="1"/>
  <c r="M15" i="21" s="1"/>
  <c r="N21" i="21" s="1"/>
  <c r="J28" i="21"/>
  <c r="H28" i="21"/>
  <c r="J27" i="21"/>
  <c r="N13" i="21" s="1"/>
  <c r="H27" i="21"/>
  <c r="H26" i="21"/>
  <c r="J26" i="21" s="1"/>
  <c r="M13" i="21" s="1"/>
  <c r="L21" i="21" s="1"/>
  <c r="J22" i="21"/>
  <c r="H22" i="21"/>
  <c r="J21" i="21"/>
  <c r="S6" i="21" s="1"/>
  <c r="H21" i="21"/>
  <c r="J20" i="21"/>
  <c r="H20" i="21"/>
  <c r="J19" i="21"/>
  <c r="H19" i="21"/>
  <c r="J17" i="21"/>
  <c r="H17" i="21"/>
  <c r="O16" i="21"/>
  <c r="M16" i="21"/>
  <c r="O21" i="21" s="1"/>
  <c r="J16" i="21"/>
  <c r="H16" i="21"/>
  <c r="J15" i="21"/>
  <c r="Q3" i="21" s="1"/>
  <c r="H15" i="21"/>
  <c r="O13" i="21"/>
  <c r="H12" i="21"/>
  <c r="J12" i="21" s="1"/>
  <c r="N6" i="21" s="1"/>
  <c r="J11" i="21"/>
  <c r="H11" i="21"/>
  <c r="H9" i="21"/>
  <c r="J9" i="21" s="1"/>
  <c r="O4" i="21" s="1"/>
  <c r="J8" i="21"/>
  <c r="H8" i="21"/>
  <c r="J7" i="21"/>
  <c r="M4" i="21" s="1"/>
  <c r="M20" i="21" s="1"/>
  <c r="H7" i="21"/>
  <c r="R6" i="21"/>
  <c r="Q6" i="21"/>
  <c r="M6" i="21"/>
  <c r="O20" i="21" s="1"/>
  <c r="H5" i="21"/>
  <c r="J5" i="21" s="1"/>
  <c r="O3" i="21" s="1"/>
  <c r="N4" i="21"/>
  <c r="H4" i="21"/>
  <c r="J4" i="21" s="1"/>
  <c r="N3" i="21" s="1"/>
  <c r="S3" i="21"/>
  <c r="R3" i="21"/>
  <c r="J3" i="21"/>
  <c r="M3" i="21" s="1"/>
  <c r="H3" i="21"/>
  <c r="E29" i="20"/>
  <c r="E30" i="20" s="1"/>
  <c r="E31" i="20" s="1"/>
  <c r="E32" i="20" s="1"/>
  <c r="E33" i="20" s="1"/>
  <c r="R5" i="20"/>
  <c r="R6" i="20" s="1"/>
  <c r="R7" i="20" s="1"/>
  <c r="R8" i="20" s="1"/>
  <c r="R9" i="20" s="1"/>
  <c r="R10" i="20" s="1"/>
  <c r="R11" i="20" s="1"/>
  <c r="R12" i="20" s="1"/>
  <c r="R13" i="20" s="1"/>
  <c r="R14" i="20" s="1"/>
  <c r="R15" i="20" s="1"/>
  <c r="R16" i="20" s="1"/>
  <c r="R17" i="20" s="1"/>
  <c r="R18" i="20" s="1"/>
  <c r="R19" i="20" s="1"/>
  <c r="R20" i="20" s="1"/>
  <c r="R21" i="20" s="1"/>
  <c r="R22" i="20" s="1"/>
  <c r="R23" i="20" s="1"/>
  <c r="R24" i="20" s="1"/>
  <c r="R25" i="20" s="1"/>
  <c r="R26" i="20" s="1"/>
  <c r="D5" i="20"/>
  <c r="D6" i="20" s="1"/>
  <c r="D7" i="20" s="1"/>
  <c r="D8" i="20" s="1"/>
  <c r="D9" i="20" s="1"/>
  <c r="D10" i="20" s="1"/>
  <c r="D11" i="20" s="1"/>
  <c r="D12" i="20" s="1"/>
  <c r="D13" i="20" s="1"/>
  <c r="D14" i="20" s="1"/>
  <c r="D15" i="20" s="1"/>
  <c r="D16" i="20" s="1"/>
  <c r="D17" i="20" s="1"/>
  <c r="D18" i="20" s="1"/>
  <c r="D19" i="20" s="1"/>
  <c r="D20" i="20" s="1"/>
  <c r="D21" i="20" s="1"/>
  <c r="D22" i="20" s="1"/>
  <c r="D23" i="20" s="1"/>
  <c r="D24" i="20" s="1"/>
  <c r="D25" i="20" s="1"/>
  <c r="D26" i="20" s="1"/>
  <c r="D27" i="20" s="1"/>
  <c r="R5" i="19"/>
  <c r="R6" i="19" s="1"/>
  <c r="R7" i="19" s="1"/>
  <c r="R8" i="19" s="1"/>
  <c r="R9" i="19" s="1"/>
  <c r="R10" i="19" s="1"/>
  <c r="R11" i="19" s="1"/>
  <c r="R12" i="19" s="1"/>
  <c r="R13" i="19" s="1"/>
  <c r="R14" i="19" s="1"/>
  <c r="R15" i="19" s="1"/>
  <c r="R16" i="19" s="1"/>
  <c r="R17" i="19" s="1"/>
  <c r="R18" i="19" s="1"/>
  <c r="R19" i="19" s="1"/>
  <c r="R20" i="19" s="1"/>
  <c r="R21" i="19" s="1"/>
  <c r="R22" i="19" s="1"/>
  <c r="R23" i="19" s="1"/>
  <c r="R24" i="19" s="1"/>
  <c r="R25" i="19" s="1"/>
  <c r="R26" i="19" s="1"/>
  <c r="D5" i="19"/>
  <c r="D6" i="19" s="1"/>
  <c r="D7" i="19" s="1"/>
  <c r="D8" i="19" s="1"/>
  <c r="D9" i="19" s="1"/>
  <c r="D10" i="19" s="1"/>
  <c r="D11" i="19" s="1"/>
  <c r="D12" i="19" s="1"/>
  <c r="D13" i="19" s="1"/>
  <c r="D14" i="19" s="1"/>
  <c r="D15" i="19" s="1"/>
  <c r="D16" i="19" s="1"/>
  <c r="D17" i="19" s="1"/>
  <c r="D18" i="19" s="1"/>
  <c r="D19" i="19" s="1"/>
  <c r="D20" i="19" s="1"/>
  <c r="D21" i="19" s="1"/>
  <c r="D22" i="19" s="1"/>
  <c r="D23" i="19" s="1"/>
  <c r="D24" i="19" s="1"/>
  <c r="D25" i="19" s="1"/>
  <c r="R5" i="16"/>
  <c r="R6" i="16" s="1"/>
  <c r="R7" i="16" s="1"/>
  <c r="R8" i="16" s="1"/>
  <c r="R9" i="16" s="1"/>
  <c r="R10" i="16" s="1"/>
  <c r="R11" i="16" s="1"/>
  <c r="R12" i="16" s="1"/>
  <c r="R13" i="16" s="1"/>
  <c r="R14" i="16" s="1"/>
  <c r="R15" i="16" s="1"/>
  <c r="R16" i="16" s="1"/>
  <c r="R17" i="16" s="1"/>
  <c r="R18" i="16" s="1"/>
  <c r="R19" i="16" s="1"/>
  <c r="R20" i="16" s="1"/>
  <c r="R21" i="16" s="1"/>
  <c r="R22" i="16" s="1"/>
  <c r="R23" i="16" s="1"/>
  <c r="R24" i="16" s="1"/>
  <c r="R25" i="16" s="1"/>
  <c r="R26" i="16" s="1"/>
  <c r="R27" i="16" s="1"/>
  <c r="R28" i="16" s="1"/>
  <c r="R29" i="16" s="1"/>
  <c r="R30" i="16" s="1"/>
  <c r="R31" i="16" s="1"/>
  <c r="R32" i="16" s="1"/>
  <c r="D5" i="16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D21" i="16" s="1"/>
  <c r="D22" i="16" s="1"/>
  <c r="D23" i="16" s="1"/>
  <c r="D24" i="16" s="1"/>
  <c r="D25" i="16" s="1"/>
  <c r="D26" i="16" s="1"/>
  <c r="D27" i="16" s="1"/>
  <c r="D28" i="16" s="1"/>
  <c r="D29" i="16" s="1"/>
  <c r="D30" i="16" s="1"/>
  <c r="D31" i="16" s="1"/>
  <c r="D32" i="16" s="1"/>
  <c r="D33" i="16" s="1"/>
  <c r="R5" i="15"/>
  <c r="R6" i="15" s="1"/>
  <c r="R7" i="15" s="1"/>
  <c r="R8" i="15" s="1"/>
  <c r="R9" i="15" s="1"/>
  <c r="R10" i="15" s="1"/>
  <c r="R11" i="15" s="1"/>
  <c r="R12" i="15" s="1"/>
  <c r="R13" i="15" s="1"/>
  <c r="R14" i="15" s="1"/>
  <c r="R15" i="15" s="1"/>
  <c r="R16" i="15" s="1"/>
  <c r="R17" i="15" s="1"/>
  <c r="R18" i="15" s="1"/>
  <c r="R19" i="15" s="1"/>
  <c r="R20" i="15" s="1"/>
  <c r="R21" i="15" s="1"/>
  <c r="R22" i="15" s="1"/>
  <c r="R23" i="15" s="1"/>
  <c r="R24" i="15" s="1"/>
  <c r="R25" i="15" s="1"/>
  <c r="R26" i="15" s="1"/>
  <c r="R27" i="15" s="1"/>
  <c r="R28" i="15" s="1"/>
  <c r="R29" i="15" s="1"/>
  <c r="R30" i="15" s="1"/>
  <c r="R31" i="15" s="1"/>
  <c r="R32" i="15" s="1"/>
  <c r="R33" i="15" s="1"/>
  <c r="D5" i="15"/>
  <c r="D6" i="15" s="1"/>
  <c r="D7" i="15" s="1"/>
  <c r="D8" i="15" s="1"/>
  <c r="D9" i="15" s="1"/>
  <c r="D10" i="15" s="1"/>
  <c r="D11" i="15" s="1"/>
  <c r="D12" i="15" s="1"/>
  <c r="D13" i="15" s="1"/>
  <c r="D14" i="15" s="1"/>
  <c r="D15" i="15" s="1"/>
  <c r="D16" i="15" s="1"/>
  <c r="D17" i="15" s="1"/>
  <c r="D18" i="15" s="1"/>
  <c r="D19" i="15" s="1"/>
  <c r="D20" i="15" s="1"/>
  <c r="D21" i="15" s="1"/>
  <c r="D22" i="15" s="1"/>
  <c r="D23" i="15" s="1"/>
  <c r="D24" i="15" s="1"/>
  <c r="D25" i="15" s="1"/>
  <c r="D26" i="15" s="1"/>
  <c r="D27" i="15" s="1"/>
  <c r="D28" i="15" s="1"/>
  <c r="Q5" i="10"/>
  <c r="Q6" i="10" s="1"/>
  <c r="Q7" i="10" s="1"/>
  <c r="Q8" i="10" s="1"/>
  <c r="Q9" i="10" s="1"/>
  <c r="Q10" i="10" s="1"/>
  <c r="Q11" i="10" s="1"/>
  <c r="Q12" i="10" s="1"/>
  <c r="Q13" i="10" s="1"/>
  <c r="Q14" i="10" s="1"/>
  <c r="Q15" i="10" s="1"/>
  <c r="Q16" i="10" s="1"/>
  <c r="Q17" i="10" s="1"/>
  <c r="Q18" i="10" s="1"/>
  <c r="Q19" i="10" s="1"/>
  <c r="Q20" i="10" s="1"/>
  <c r="Q21" i="10" s="1"/>
  <c r="Q22" i="10" s="1"/>
  <c r="Q23" i="10" s="1"/>
  <c r="Q24" i="10" s="1"/>
  <c r="Q25" i="10" s="1"/>
  <c r="Q26" i="10" s="1"/>
  <c r="Q27" i="10" s="1"/>
  <c r="Q28" i="10" s="1"/>
  <c r="Q29" i="10" s="1"/>
  <c r="Q30" i="10" s="1"/>
  <c r="Q31" i="10" s="1"/>
  <c r="Q32" i="10" s="1"/>
  <c r="Q33" i="10" s="1"/>
  <c r="Q34" i="10" s="1"/>
  <c r="Q35" i="10" s="1"/>
  <c r="Q36" i="10" s="1"/>
  <c r="Q37" i="10" s="1"/>
  <c r="Q38" i="10" s="1"/>
  <c r="Q39" i="10" s="1"/>
  <c r="Q40" i="10" s="1"/>
  <c r="Q41" i="10" s="1"/>
  <c r="Q42" i="10" s="1"/>
  <c r="Q43" i="10" s="1"/>
  <c r="Q44" i="10" s="1"/>
  <c r="Q45" i="10" s="1"/>
  <c r="Q46" i="10" s="1"/>
  <c r="Q47" i="10" s="1"/>
  <c r="Q48" i="10" s="1"/>
  <c r="Q49" i="10" s="1"/>
  <c r="Q50" i="10" s="1"/>
  <c r="Q51" i="10" s="1"/>
  <c r="D5" i="10"/>
  <c r="D6" i="10" s="1"/>
  <c r="D7" i="10" s="1"/>
  <c r="D8" i="10" s="1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D31" i="10" s="1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D44" i="10" s="1"/>
  <c r="D45" i="10" s="1"/>
  <c r="D46" i="10" s="1"/>
  <c r="D47" i="10" s="1"/>
  <c r="D48" i="10" s="1"/>
  <c r="D49" i="10" s="1"/>
  <c r="D50" i="10" s="1"/>
  <c r="D51" i="10" s="1"/>
  <c r="D52" i="10" s="1"/>
  <c r="D53" i="10" s="1"/>
  <c r="D54" i="10" s="1"/>
  <c r="D55" i="10" s="1"/>
  <c r="D7" i="8"/>
  <c r="D8" i="8" s="1"/>
  <c r="D9" i="8" s="1"/>
  <c r="D10" i="8" s="1"/>
  <c r="D11" i="8" s="1"/>
  <c r="D12" i="8" s="1"/>
  <c r="D13" i="8" s="1"/>
  <c r="D14" i="8" s="1"/>
  <c r="D15" i="8" s="1"/>
  <c r="D16" i="8" s="1"/>
  <c r="D17" i="8" s="1"/>
  <c r="D18" i="8" s="1"/>
  <c r="D19" i="8" s="1"/>
  <c r="D20" i="8" s="1"/>
  <c r="D21" i="8" s="1"/>
  <c r="D22" i="8" s="1"/>
  <c r="D23" i="8" s="1"/>
  <c r="D24" i="8" s="1"/>
  <c r="D25" i="8" s="1"/>
  <c r="D26" i="8" s="1"/>
  <c r="D27" i="8" s="1"/>
  <c r="D28" i="8" s="1"/>
  <c r="R5" i="8"/>
  <c r="R6" i="8" s="1"/>
  <c r="R7" i="8" s="1"/>
  <c r="R8" i="8" s="1"/>
  <c r="R9" i="8" s="1"/>
  <c r="R10" i="8" s="1"/>
  <c r="R11" i="8" s="1"/>
  <c r="R12" i="8" s="1"/>
  <c r="R13" i="8" s="1"/>
  <c r="R14" i="8" s="1"/>
  <c r="R15" i="8" s="1"/>
  <c r="R16" i="8" s="1"/>
  <c r="R17" i="8" s="1"/>
  <c r="R18" i="8" s="1"/>
  <c r="R19" i="8" s="1"/>
  <c r="R20" i="8" s="1"/>
  <c r="R21" i="8" s="1"/>
  <c r="R22" i="8" s="1"/>
  <c r="R23" i="8" s="1"/>
  <c r="R24" i="8" s="1"/>
  <c r="R25" i="8" s="1"/>
  <c r="R26" i="8" s="1"/>
  <c r="R27" i="8" s="1"/>
  <c r="R28" i="8" s="1"/>
  <c r="R5" i="18"/>
  <c r="R6" i="18" s="1"/>
  <c r="R7" i="18" s="1"/>
  <c r="R8" i="18" s="1"/>
  <c r="R9" i="18" s="1"/>
  <c r="R10" i="18" s="1"/>
  <c r="R11" i="18" s="1"/>
  <c r="R12" i="18" s="1"/>
  <c r="R13" i="18" s="1"/>
  <c r="R14" i="18" s="1"/>
  <c r="R15" i="18" s="1"/>
  <c r="R16" i="18" s="1"/>
  <c r="R17" i="18" s="1"/>
  <c r="R18" i="18" s="1"/>
  <c r="R19" i="18" s="1"/>
  <c r="R20" i="18" s="1"/>
  <c r="R21" i="18" s="1"/>
  <c r="R22" i="18" s="1"/>
  <c r="R23" i="18" s="1"/>
  <c r="R24" i="18" s="1"/>
  <c r="R25" i="18" s="1"/>
  <c r="R26" i="18" s="1"/>
  <c r="R27" i="18" s="1"/>
  <c r="R28" i="18" s="1"/>
  <c r="R29" i="18" s="1"/>
  <c r="R30" i="18" s="1"/>
  <c r="D5" i="18"/>
  <c r="D6" i="18" s="1"/>
  <c r="D7" i="18" s="1"/>
  <c r="D8" i="18" s="1"/>
  <c r="D9" i="18" s="1"/>
  <c r="D10" i="18" s="1"/>
  <c r="D11" i="18" s="1"/>
  <c r="D12" i="18" s="1"/>
  <c r="D13" i="18" s="1"/>
  <c r="D14" i="18" s="1"/>
  <c r="D15" i="18" s="1"/>
  <c r="D16" i="18" s="1"/>
  <c r="D17" i="18" s="1"/>
  <c r="D18" i="18" s="1"/>
  <c r="D19" i="18" s="1"/>
  <c r="D20" i="18" s="1"/>
  <c r="D21" i="18" s="1"/>
  <c r="D22" i="18" s="1"/>
  <c r="D23" i="18" s="1"/>
  <c r="D24" i="18" s="1"/>
  <c r="D25" i="18" s="1"/>
  <c r="D26" i="18" s="1"/>
  <c r="D27" i="18" s="1"/>
  <c r="P5" i="13"/>
  <c r="P6" i="13" s="1"/>
  <c r="P7" i="13" s="1"/>
  <c r="P8" i="13" s="1"/>
  <c r="P9" i="13" s="1"/>
  <c r="P10" i="13" s="1"/>
  <c r="P11" i="13" s="1"/>
  <c r="P12" i="13" s="1"/>
  <c r="P13" i="13" s="1"/>
  <c r="P14" i="13" s="1"/>
  <c r="P15" i="13" s="1"/>
  <c r="P16" i="13" s="1"/>
  <c r="P17" i="13" s="1"/>
  <c r="P18" i="13" s="1"/>
  <c r="P19" i="13" s="1"/>
  <c r="P20" i="13" s="1"/>
  <c r="P21" i="13" s="1"/>
  <c r="P22" i="13" s="1"/>
  <c r="P23" i="13" s="1"/>
  <c r="P24" i="13" s="1"/>
  <c r="P25" i="13" s="1"/>
  <c r="P26" i="13" s="1"/>
  <c r="P27" i="13" s="1"/>
  <c r="P28" i="13" s="1"/>
  <c r="D5" i="13"/>
  <c r="D6" i="13" s="1"/>
  <c r="D7" i="13" s="1"/>
  <c r="D8" i="13" s="1"/>
  <c r="D9" i="13" s="1"/>
  <c r="D10" i="13" s="1"/>
  <c r="D11" i="13" s="1"/>
  <c r="D12" i="13" s="1"/>
  <c r="D13" i="13" s="1"/>
  <c r="D14" i="13" s="1"/>
  <c r="D15" i="13" s="1"/>
  <c r="D16" i="13" s="1"/>
  <c r="D17" i="13" s="1"/>
  <c r="D18" i="13" s="1"/>
  <c r="D19" i="13" s="1"/>
  <c r="D20" i="13" s="1"/>
  <c r="D21" i="13" s="1"/>
  <c r="D22" i="13" s="1"/>
  <c r="D23" i="13" s="1"/>
  <c r="D24" i="13" s="1"/>
  <c r="D25" i="13" s="1"/>
  <c r="N9" i="3"/>
  <c r="N10" i="3" s="1"/>
  <c r="N11" i="3" s="1"/>
  <c r="N12" i="3" s="1"/>
  <c r="N13" i="3" s="1"/>
  <c r="N14" i="3" s="1"/>
  <c r="N15" i="3" s="1"/>
  <c r="N16" i="3" s="1"/>
  <c r="N17" i="3" s="1"/>
  <c r="N18" i="3" s="1"/>
  <c r="N19" i="3" s="1"/>
  <c r="N20" i="3" s="1"/>
  <c r="N21" i="3" s="1"/>
  <c r="N22" i="3" s="1"/>
  <c r="N23" i="3" s="1"/>
  <c r="N24" i="3" s="1"/>
  <c r="N25" i="3" s="1"/>
  <c r="N26" i="3" s="1"/>
  <c r="N27" i="3" s="1"/>
  <c r="N28" i="3" s="1"/>
  <c r="N29" i="3" s="1"/>
  <c r="N30" i="3" s="1"/>
  <c r="N31" i="3" s="1"/>
  <c r="N32" i="3" s="1"/>
  <c r="N33" i="3" s="1"/>
  <c r="N34" i="3" s="1"/>
  <c r="N35" i="3" s="1"/>
  <c r="N36" i="3" s="1"/>
  <c r="N37" i="3" s="1"/>
  <c r="N38" i="3" s="1"/>
  <c r="N39" i="3" s="1"/>
  <c r="N40" i="3" s="1"/>
  <c r="N41" i="3" s="1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N54" i="3" s="1"/>
  <c r="N55" i="3" s="1"/>
  <c r="C6" i="3"/>
  <c r="D6" i="3" s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AD5" i="2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R5" i="2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D5" i="2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AE28" i="12"/>
  <c r="AE29" i="12" s="1"/>
  <c r="AE30" i="12" s="1"/>
  <c r="AE31" i="12" s="1"/>
  <c r="AE32" i="12" s="1"/>
  <c r="AE33" i="12" s="1"/>
  <c r="AE34" i="12" s="1"/>
  <c r="AE35" i="12" s="1"/>
  <c r="AE36" i="12" s="1"/>
  <c r="AE37" i="12" s="1"/>
  <c r="AE38" i="12" s="1"/>
  <c r="AE39" i="12" s="1"/>
  <c r="AE40" i="12" s="1"/>
  <c r="AE41" i="12" s="1"/>
  <c r="AE42" i="12" s="1"/>
  <c r="AE43" i="12" s="1"/>
  <c r="AE44" i="12" s="1"/>
  <c r="AE45" i="12" s="1"/>
  <c r="AE46" i="12" s="1"/>
  <c r="AE47" i="12" s="1"/>
  <c r="AE48" i="12" s="1"/>
  <c r="AE49" i="12" s="1"/>
  <c r="AE50" i="12" s="1"/>
  <c r="AE51" i="12" s="1"/>
  <c r="AE52" i="12" s="1"/>
  <c r="AE53" i="12" s="1"/>
  <c r="AE54" i="12" s="1"/>
  <c r="AE55" i="12" s="1"/>
  <c r="AE56" i="12" s="1"/>
  <c r="AE57" i="12" s="1"/>
  <c r="AE58" i="12" s="1"/>
  <c r="AE59" i="12" s="1"/>
  <c r="AE60" i="12" s="1"/>
  <c r="AE61" i="12" s="1"/>
  <c r="AO25" i="12"/>
  <c r="AM25" i="12"/>
  <c r="AO24" i="12"/>
  <c r="AM24" i="12"/>
  <c r="AO23" i="12"/>
  <c r="AM23" i="12"/>
  <c r="AM22" i="12"/>
  <c r="AO21" i="12"/>
  <c r="AM21" i="12"/>
  <c r="AM20" i="12"/>
  <c r="AM19" i="12"/>
  <c r="AM18" i="12"/>
  <c r="AO17" i="12"/>
  <c r="AM17" i="12"/>
  <c r="AO16" i="12"/>
  <c r="AM16" i="12"/>
  <c r="AM15" i="12"/>
  <c r="AO14" i="12"/>
  <c r="AM14" i="12"/>
  <c r="AO13" i="12"/>
  <c r="AM13" i="12"/>
  <c r="AM12" i="12"/>
  <c r="AO11" i="12"/>
  <c r="AM11" i="12"/>
  <c r="AO10" i="12"/>
  <c r="AM10" i="12"/>
  <c r="AO9" i="12"/>
  <c r="AM9" i="12"/>
  <c r="AO8" i="12"/>
  <c r="AM8" i="12"/>
  <c r="AO7" i="12"/>
  <c r="AM7" i="12"/>
  <c r="AO6" i="12"/>
  <c r="AM6" i="12"/>
  <c r="AO5" i="12"/>
  <c r="AM5" i="12"/>
  <c r="AE5" i="12"/>
  <c r="AN5" i="12" s="1"/>
  <c r="R5" i="12"/>
  <c r="R6" i="12" s="1"/>
  <c r="R7" i="12" s="1"/>
  <c r="R8" i="12" s="1"/>
  <c r="R9" i="12" s="1"/>
  <c r="R10" i="12" s="1"/>
  <c r="R11" i="12" s="1"/>
  <c r="R12" i="12" s="1"/>
  <c r="R13" i="12" s="1"/>
  <c r="R14" i="12" s="1"/>
  <c r="R15" i="12" s="1"/>
  <c r="R16" i="12" s="1"/>
  <c r="R17" i="12" s="1"/>
  <c r="R18" i="12" s="1"/>
  <c r="R19" i="12" s="1"/>
  <c r="R20" i="12" s="1"/>
  <c r="R21" i="12" s="1"/>
  <c r="R22" i="12" s="1"/>
  <c r="R23" i="12" s="1"/>
  <c r="R24" i="12" s="1"/>
  <c r="R25" i="12" s="1"/>
  <c r="R26" i="12" s="1"/>
  <c r="R27" i="12" s="1"/>
  <c r="R28" i="12" s="1"/>
  <c r="R29" i="12" s="1"/>
  <c r="R30" i="12" s="1"/>
  <c r="R31" i="12" s="1"/>
  <c r="R32" i="12" s="1"/>
  <c r="R33" i="12" s="1"/>
  <c r="R34" i="12" s="1"/>
  <c r="R35" i="12" s="1"/>
  <c r="R36" i="12" s="1"/>
  <c r="R37" i="12" s="1"/>
  <c r="D5" i="12"/>
  <c r="D6" i="12" s="1"/>
  <c r="D7" i="12" s="1"/>
  <c r="D8" i="12" s="1"/>
  <c r="D9" i="12" s="1"/>
  <c r="D10" i="12" s="1"/>
  <c r="D11" i="12" s="1"/>
  <c r="D12" i="12" s="1"/>
  <c r="D13" i="12" s="1"/>
  <c r="D14" i="12" s="1"/>
  <c r="D15" i="12" s="1"/>
  <c r="D16" i="12" s="1"/>
  <c r="D17" i="12" s="1"/>
  <c r="D18" i="12" s="1"/>
  <c r="D19" i="12" s="1"/>
  <c r="D20" i="12" s="1"/>
  <c r="D21" i="12" s="1"/>
  <c r="D22" i="12" s="1"/>
  <c r="D23" i="12" s="1"/>
  <c r="D24" i="12" s="1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AN4" i="12"/>
  <c r="AM4" i="12"/>
  <c r="AL4" i="12"/>
  <c r="Q28" i="4"/>
  <c r="Q25" i="4"/>
  <c r="Q22" i="4"/>
  <c r="D5" i="4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Q4" i="4"/>
  <c r="Q5" i="4" s="1"/>
  <c r="Q6" i="4" s="1"/>
  <c r="Q7" i="4" s="1"/>
  <c r="Q8" i="4" s="1"/>
  <c r="Q9" i="4" s="1"/>
  <c r="Q10" i="4" s="1"/>
  <c r="Q11" i="4" s="1"/>
  <c r="Q12" i="4" s="1"/>
  <c r="Q13" i="4" s="1"/>
  <c r="Q14" i="4" s="1"/>
  <c r="Q15" i="4" s="1"/>
  <c r="Q16" i="4" s="1"/>
  <c r="Q17" i="4" s="1"/>
  <c r="Q18" i="4" s="1"/>
  <c r="Q19" i="4" s="1"/>
  <c r="Q20" i="4" s="1"/>
  <c r="R5" i="14"/>
  <c r="R6" i="14" s="1"/>
  <c r="R7" i="14" s="1"/>
  <c r="R8" i="14" s="1"/>
  <c r="R9" i="14" s="1"/>
  <c r="R10" i="14" s="1"/>
  <c r="R11" i="14" s="1"/>
  <c r="R12" i="14" s="1"/>
  <c r="R13" i="14" s="1"/>
  <c r="R14" i="14" s="1"/>
  <c r="R15" i="14" s="1"/>
  <c r="R16" i="14" s="1"/>
  <c r="R17" i="14" s="1"/>
  <c r="R18" i="14" s="1"/>
  <c r="R19" i="14" s="1"/>
  <c r="R20" i="14" s="1"/>
  <c r="R21" i="14" s="1"/>
  <c r="R22" i="14" s="1"/>
  <c r="R23" i="14" s="1"/>
  <c r="R24" i="14" s="1"/>
  <c r="R25" i="14" s="1"/>
  <c r="R26" i="14" s="1"/>
  <c r="D5" i="14"/>
  <c r="D6" i="14" s="1"/>
  <c r="D7" i="14" s="1"/>
  <c r="D8" i="14" s="1"/>
  <c r="D9" i="14" s="1"/>
  <c r="D10" i="14" s="1"/>
  <c r="D11" i="14" s="1"/>
  <c r="D12" i="14" s="1"/>
  <c r="D13" i="14" s="1"/>
  <c r="D14" i="14" s="1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C28" i="6"/>
  <c r="O16" i="6"/>
  <c r="S13" i="6"/>
  <c r="M12" i="6"/>
  <c r="L12" i="6"/>
  <c r="F12" i="6"/>
  <c r="E12" i="6"/>
  <c r="D12" i="6" s="1"/>
  <c r="AH11" i="6"/>
  <c r="AG11" i="6"/>
  <c r="AF11" i="6"/>
  <c r="AA11" i="6"/>
  <c r="Z11" i="6"/>
  <c r="Y11" i="6" s="1"/>
  <c r="T11" i="6"/>
  <c r="S11" i="6"/>
  <c r="M11" i="6"/>
  <c r="L11" i="6"/>
  <c r="K11" i="6" s="1"/>
  <c r="F11" i="6"/>
  <c r="E11" i="6"/>
  <c r="AH10" i="6"/>
  <c r="AG10" i="6"/>
  <c r="AF10" i="6" s="1"/>
  <c r="AA10" i="6"/>
  <c r="Z10" i="6"/>
  <c r="Y10" i="6"/>
  <c r="T10" i="6"/>
  <c r="S10" i="6"/>
  <c r="M10" i="6"/>
  <c r="L10" i="6"/>
  <c r="K10" i="6" s="1"/>
  <c r="F10" i="6"/>
  <c r="E10" i="6"/>
  <c r="D10" i="6" s="1"/>
  <c r="AH9" i="6"/>
  <c r="AG9" i="6"/>
  <c r="AF9" i="6"/>
  <c r="AA9" i="6"/>
  <c r="Z9" i="6"/>
  <c r="T9" i="6"/>
  <c r="R13" i="6" s="1"/>
  <c r="S9" i="6"/>
  <c r="R9" i="6" s="1"/>
  <c r="M9" i="6"/>
  <c r="L9" i="6"/>
  <c r="K9" i="6"/>
  <c r="F9" i="6"/>
  <c r="E9" i="6"/>
  <c r="AH8" i="6"/>
  <c r="AG8" i="6"/>
  <c r="AF8" i="6" s="1"/>
  <c r="AA8" i="6"/>
  <c r="Z8" i="6"/>
  <c r="Y8" i="6"/>
  <c r="T8" i="6"/>
  <c r="S8" i="6"/>
  <c r="R8" i="6" s="1"/>
  <c r="M8" i="6"/>
  <c r="L8" i="6"/>
  <c r="F8" i="6"/>
  <c r="E8" i="6"/>
  <c r="D8" i="6" s="1"/>
  <c r="AH7" i="6"/>
  <c r="AG7" i="6"/>
  <c r="AF7" i="6" s="1"/>
  <c r="AA7" i="6"/>
  <c r="Z7" i="6"/>
  <c r="Y7" i="6" s="1"/>
  <c r="T7" i="6"/>
  <c r="S7" i="6"/>
  <c r="R7" i="6"/>
  <c r="M7" i="6"/>
  <c r="L7" i="6"/>
  <c r="F7" i="6"/>
  <c r="E7" i="6"/>
  <c r="D7" i="6" s="1"/>
  <c r="AH6" i="6"/>
  <c r="AG6" i="6"/>
  <c r="AF6" i="6"/>
  <c r="AA6" i="6"/>
  <c r="Z6" i="6"/>
  <c r="Y6" i="6"/>
  <c r="T6" i="6"/>
  <c r="S6" i="6"/>
  <c r="M6" i="6"/>
  <c r="L6" i="6"/>
  <c r="K6" i="6"/>
  <c r="F6" i="6"/>
  <c r="E6" i="6"/>
  <c r="D6" i="6"/>
  <c r="AH5" i="6"/>
  <c r="AG5" i="6"/>
  <c r="AA5" i="6"/>
  <c r="Z5" i="6"/>
  <c r="Y5" i="6" s="1"/>
  <c r="T5" i="6"/>
  <c r="S5" i="6"/>
  <c r="R5" i="6"/>
  <c r="M5" i="6"/>
  <c r="L5" i="6"/>
  <c r="K5" i="6" s="1"/>
  <c r="F5" i="6"/>
  <c r="E5" i="6"/>
  <c r="R5" i="9"/>
  <c r="R6" i="9" s="1"/>
  <c r="R7" i="9" s="1"/>
  <c r="R8" i="9" s="1"/>
  <c r="R9" i="9" s="1"/>
  <c r="R10" i="9" s="1"/>
  <c r="R11" i="9" s="1"/>
  <c r="R12" i="9" s="1"/>
  <c r="R13" i="9" s="1"/>
  <c r="R14" i="9" s="1"/>
  <c r="R15" i="9" s="1"/>
  <c r="R16" i="9" s="1"/>
  <c r="R17" i="9" s="1"/>
  <c r="R18" i="9" s="1"/>
  <c r="R19" i="9" s="1"/>
  <c r="R20" i="9" s="1"/>
  <c r="R21" i="9" s="1"/>
  <c r="R22" i="9" s="1"/>
  <c r="R23" i="9" s="1"/>
  <c r="R24" i="9" s="1"/>
  <c r="R25" i="9" s="1"/>
  <c r="R26" i="9" s="1"/>
  <c r="R27" i="9" s="1"/>
  <c r="R28" i="9" s="1"/>
  <c r="R29" i="9" s="1"/>
  <c r="R30" i="9" s="1"/>
  <c r="R31" i="9" s="1"/>
  <c r="R32" i="9" s="1"/>
  <c r="R33" i="9" s="1"/>
  <c r="R34" i="9" s="1"/>
  <c r="R35" i="9" s="1"/>
  <c r="R36" i="9" s="1"/>
  <c r="R37" i="9" s="1"/>
  <c r="R38" i="9" s="1"/>
  <c r="R39" i="9" s="1"/>
  <c r="R40" i="9" s="1"/>
  <c r="R41" i="9" s="1"/>
  <c r="R42" i="9" s="1"/>
  <c r="R43" i="9" s="1"/>
  <c r="R44" i="9" s="1"/>
  <c r="R45" i="9" s="1"/>
  <c r="R46" i="9" s="1"/>
  <c r="R47" i="9" s="1"/>
  <c r="R48" i="9" s="1"/>
  <c r="R49" i="9" s="1"/>
  <c r="R50" i="9" s="1"/>
  <c r="D5" i="9"/>
  <c r="D6" i="9" s="1"/>
  <c r="D7" i="9" s="1"/>
  <c r="D8" i="9" s="1"/>
  <c r="D9" i="9" s="1"/>
  <c r="D10" i="9" s="1"/>
  <c r="D11" i="9" s="1"/>
  <c r="D12" i="9" s="1"/>
  <c r="D13" i="9" s="1"/>
  <c r="D14" i="9" s="1"/>
  <c r="D15" i="9" s="1"/>
  <c r="D16" i="9" s="1"/>
  <c r="D17" i="9" s="1"/>
  <c r="D18" i="9" s="1"/>
  <c r="D19" i="9" s="1"/>
  <c r="D20" i="9" s="1"/>
  <c r="D21" i="9" s="1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37" i="9" s="1"/>
  <c r="D38" i="9" s="1"/>
  <c r="D39" i="9" s="1"/>
  <c r="D40" i="9" s="1"/>
  <c r="D41" i="9" s="1"/>
  <c r="Q5" i="7"/>
  <c r="Q6" i="7" s="1"/>
  <c r="Q7" i="7" s="1"/>
  <c r="Q8" i="7" s="1"/>
  <c r="Q9" i="7" s="1"/>
  <c r="Q10" i="7" s="1"/>
  <c r="Q11" i="7" s="1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Q36" i="7" s="1"/>
  <c r="Q37" i="7" s="1"/>
  <c r="Q38" i="7" s="1"/>
  <c r="Q39" i="7" s="1"/>
  <c r="Q40" i="7" s="1"/>
  <c r="Q41" i="7" s="1"/>
  <c r="Q42" i="7" s="1"/>
  <c r="Q43" i="7" s="1"/>
  <c r="Q44" i="7" s="1"/>
  <c r="Q45" i="7" s="1"/>
  <c r="D5" i="7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R5" i="17"/>
  <c r="R6" i="17" s="1"/>
  <c r="R7" i="17" s="1"/>
  <c r="R8" i="17" s="1"/>
  <c r="R9" i="17" s="1"/>
  <c r="R10" i="17" s="1"/>
  <c r="R11" i="17" s="1"/>
  <c r="R12" i="17" s="1"/>
  <c r="R13" i="17" s="1"/>
  <c r="R14" i="17" s="1"/>
  <c r="R15" i="17" s="1"/>
  <c r="R16" i="17" s="1"/>
  <c r="R17" i="17" s="1"/>
  <c r="R18" i="17" s="1"/>
  <c r="R19" i="17" s="1"/>
  <c r="R20" i="17" s="1"/>
  <c r="R21" i="17" s="1"/>
  <c r="R22" i="17" s="1"/>
  <c r="R23" i="17" s="1"/>
  <c r="R24" i="17" s="1"/>
  <c r="R25" i="17" s="1"/>
  <c r="R26" i="17" s="1"/>
  <c r="R27" i="17" s="1"/>
  <c r="R28" i="17" s="1"/>
  <c r="R29" i="17" s="1"/>
  <c r="R30" i="17" s="1"/>
  <c r="R31" i="17" s="1"/>
  <c r="D5" i="17"/>
  <c r="D6" i="17" s="1"/>
  <c r="D7" i="17" s="1"/>
  <c r="D8" i="17" s="1"/>
  <c r="D9" i="17" s="1"/>
  <c r="D10" i="17" s="1"/>
  <c r="D11" i="17" s="1"/>
  <c r="D12" i="17" s="1"/>
  <c r="D13" i="17" s="1"/>
  <c r="D14" i="17" s="1"/>
  <c r="D15" i="17" s="1"/>
  <c r="D16" i="17" s="1"/>
  <c r="D17" i="17" s="1"/>
  <c r="D18" i="17" s="1"/>
  <c r="D19" i="17" s="1"/>
  <c r="D20" i="17" s="1"/>
  <c r="D21" i="17" s="1"/>
  <c r="D22" i="17" s="1"/>
  <c r="D23" i="17" s="1"/>
  <c r="D24" i="17" s="1"/>
  <c r="D25" i="17" s="1"/>
  <c r="D26" i="17" s="1"/>
  <c r="D27" i="17" s="1"/>
  <c r="D28" i="17" s="1"/>
  <c r="D29" i="17" s="1"/>
  <c r="D30" i="17" s="1"/>
  <c r="D31" i="17" s="1"/>
  <c r="D32" i="17" s="1"/>
  <c r="D33" i="17" s="1"/>
  <c r="D34" i="17" s="1"/>
  <c r="R5" i="22"/>
  <c r="R6" i="22" s="1"/>
  <c r="R7" i="22" s="1"/>
  <c r="R8" i="22" s="1"/>
  <c r="R9" i="22" s="1"/>
  <c r="R10" i="22" s="1"/>
  <c r="R11" i="22" s="1"/>
  <c r="R12" i="22" s="1"/>
  <c r="R13" i="22" s="1"/>
  <c r="R14" i="22" s="1"/>
  <c r="R15" i="22" s="1"/>
  <c r="R16" i="22" s="1"/>
  <c r="R17" i="22" s="1"/>
  <c r="R18" i="22" s="1"/>
  <c r="R19" i="22" s="1"/>
  <c r="R20" i="22" s="1"/>
  <c r="R21" i="22" s="1"/>
  <c r="R22" i="22" s="1"/>
  <c r="R23" i="22" s="1"/>
  <c r="R24" i="22" s="1"/>
  <c r="R25" i="22" s="1"/>
  <c r="R26" i="22" s="1"/>
  <c r="R27" i="22" s="1"/>
  <c r="R28" i="22" s="1"/>
  <c r="R29" i="22" s="1"/>
  <c r="R30" i="22" s="1"/>
  <c r="D5" i="22"/>
  <c r="D6" i="22" s="1"/>
  <c r="D7" i="22" s="1"/>
  <c r="D8" i="22" s="1"/>
  <c r="D9" i="22" s="1"/>
  <c r="D10" i="22" s="1"/>
  <c r="D11" i="22" s="1"/>
  <c r="D12" i="22" s="1"/>
  <c r="D13" i="22" s="1"/>
  <c r="D14" i="22" s="1"/>
  <c r="D15" i="22" s="1"/>
  <c r="D16" i="22" s="1"/>
  <c r="D17" i="22" s="1"/>
  <c r="D18" i="22" s="1"/>
  <c r="D19" i="22" s="1"/>
  <c r="D20" i="22" s="1"/>
  <c r="D21" i="22" s="1"/>
  <c r="D22" i="22" s="1"/>
  <c r="D23" i="22" s="1"/>
  <c r="D24" i="22" s="1"/>
  <c r="D25" i="22" s="1"/>
  <c r="D26" i="22" s="1"/>
  <c r="D27" i="22" s="1"/>
  <c r="D65" i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11" i="1"/>
  <c r="D12" i="1" s="1"/>
  <c r="D6" i="1"/>
  <c r="D7" i="1" s="1"/>
  <c r="AE5" i="1"/>
  <c r="AE6" i="1" s="1"/>
  <c r="AE7" i="1" s="1"/>
  <c r="AE8" i="1" s="1"/>
  <c r="AE9" i="1" s="1"/>
  <c r="AE10" i="1" s="1"/>
  <c r="AE11" i="1" s="1"/>
  <c r="AE12" i="1" s="1"/>
  <c r="AE13" i="1" s="1"/>
  <c r="AE14" i="1" s="1"/>
  <c r="AE15" i="1" s="1"/>
  <c r="AE16" i="1" s="1"/>
  <c r="AE17" i="1" s="1"/>
  <c r="AE18" i="1" s="1"/>
  <c r="AE19" i="1" s="1"/>
  <c r="AE20" i="1" s="1"/>
  <c r="AE21" i="1" s="1"/>
  <c r="AE22" i="1" s="1"/>
  <c r="AE23" i="1" s="1"/>
  <c r="AE24" i="1" s="1"/>
  <c r="AE25" i="1" s="1"/>
  <c r="AE26" i="1" s="1"/>
  <c r="AE27" i="1" s="1"/>
  <c r="R5" i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R26" i="1" s="1"/>
  <c r="R27" i="1" s="1"/>
  <c r="R28" i="1" s="1"/>
  <c r="R29" i="1" s="1"/>
  <c r="R30" i="1" s="1"/>
  <c r="R31" i="1" s="1"/>
  <c r="R32" i="1" s="1"/>
  <c r="R33" i="1" s="1"/>
  <c r="R34" i="1" s="1"/>
  <c r="R35" i="1" s="1"/>
  <c r="R36" i="1" s="1"/>
  <c r="R37" i="1" s="1"/>
  <c r="R38" i="1" s="1"/>
  <c r="R39" i="1" s="1"/>
  <c r="R40" i="1" s="1"/>
  <c r="R41" i="1" s="1"/>
  <c r="R42" i="1" s="1"/>
  <c r="R43" i="1" s="1"/>
  <c r="R44" i="1" s="1"/>
  <c r="R45" i="1" s="1"/>
  <c r="R46" i="1" s="1"/>
  <c r="R47" i="1" s="1"/>
  <c r="R48" i="1" s="1"/>
  <c r="R49" i="1" s="1"/>
  <c r="R50" i="1" s="1"/>
  <c r="D4" i="1"/>
  <c r="AE57" i="11"/>
  <c r="AE58" i="11" s="1"/>
  <c r="AE59" i="11" s="1"/>
  <c r="AE60" i="11" s="1"/>
  <c r="AE61" i="11" s="1"/>
  <c r="AE62" i="11" s="1"/>
  <c r="AE63" i="11" s="1"/>
  <c r="AE64" i="11" s="1"/>
  <c r="AE65" i="11" s="1"/>
  <c r="AE66" i="11" s="1"/>
  <c r="AE67" i="11" s="1"/>
  <c r="AE68" i="11" s="1"/>
  <c r="AE69" i="11" s="1"/>
  <c r="AE70" i="11" s="1"/>
  <c r="AE71" i="11" s="1"/>
  <c r="AE72" i="11" s="1"/>
  <c r="AE73" i="11" s="1"/>
  <c r="AE74" i="11" s="1"/>
  <c r="AE75" i="11" s="1"/>
  <c r="AE76" i="11" s="1"/>
  <c r="AE77" i="11" s="1"/>
  <c r="AE78" i="11" s="1"/>
  <c r="AE79" i="11" s="1"/>
  <c r="AE80" i="11" s="1"/>
  <c r="AE81" i="11" s="1"/>
  <c r="AE82" i="11" s="1"/>
  <c r="AE83" i="11" s="1"/>
  <c r="AE30" i="11"/>
  <c r="AE31" i="11" s="1"/>
  <c r="AE32" i="11" s="1"/>
  <c r="AE33" i="11" s="1"/>
  <c r="AE34" i="11" s="1"/>
  <c r="AE35" i="11" s="1"/>
  <c r="AE36" i="11" s="1"/>
  <c r="AE37" i="11" s="1"/>
  <c r="AE38" i="11" s="1"/>
  <c r="AE39" i="11" s="1"/>
  <c r="AE40" i="11" s="1"/>
  <c r="AE41" i="11" s="1"/>
  <c r="AE42" i="11" s="1"/>
  <c r="AE43" i="11" s="1"/>
  <c r="AE44" i="11" s="1"/>
  <c r="AE45" i="11" s="1"/>
  <c r="AE46" i="11" s="1"/>
  <c r="AE47" i="11" s="1"/>
  <c r="AE48" i="11" s="1"/>
  <c r="AE49" i="11" s="1"/>
  <c r="AE50" i="11" s="1"/>
  <c r="AE51" i="11" s="1"/>
  <c r="AE52" i="11" s="1"/>
  <c r="AE53" i="11" s="1"/>
  <c r="AM26" i="11"/>
  <c r="AM25" i="11"/>
  <c r="AM24" i="11"/>
  <c r="AM23" i="11"/>
  <c r="AM22" i="11"/>
  <c r="AM21" i="11"/>
  <c r="AM20" i="11"/>
  <c r="AM19" i="11"/>
  <c r="AM18" i="11"/>
  <c r="AM17" i="11"/>
  <c r="AM16" i="11"/>
  <c r="AM15" i="11"/>
  <c r="AM14" i="11"/>
  <c r="AM13" i="11"/>
  <c r="AM12" i="11"/>
  <c r="AM11" i="11"/>
  <c r="AM10" i="11"/>
  <c r="AM9" i="11"/>
  <c r="AM8" i="11"/>
  <c r="AM7" i="11"/>
  <c r="AM6" i="11"/>
  <c r="AM5" i="11"/>
  <c r="AE5" i="11"/>
  <c r="AE6" i="11" s="1"/>
  <c r="R5" i="11"/>
  <c r="R6" i="11" s="1"/>
  <c r="R7" i="11" s="1"/>
  <c r="R8" i="11" s="1"/>
  <c r="R9" i="11" s="1"/>
  <c r="R10" i="11" s="1"/>
  <c r="R11" i="11" s="1"/>
  <c r="R12" i="11" s="1"/>
  <c r="R13" i="11" s="1"/>
  <c r="R14" i="11" s="1"/>
  <c r="R15" i="11" s="1"/>
  <c r="R16" i="11" s="1"/>
  <c r="R17" i="11" s="1"/>
  <c r="R18" i="11" s="1"/>
  <c r="R19" i="11" s="1"/>
  <c r="R20" i="11" s="1"/>
  <c r="R21" i="11" s="1"/>
  <c r="R22" i="11" s="1"/>
  <c r="R23" i="11" s="1"/>
  <c r="R24" i="11" s="1"/>
  <c r="R25" i="11" s="1"/>
  <c r="R26" i="11" s="1"/>
  <c r="R27" i="11" s="1"/>
  <c r="R28" i="11" s="1"/>
  <c r="R29" i="11" s="1"/>
  <c r="R30" i="11" s="1"/>
  <c r="R31" i="11" s="1"/>
  <c r="R32" i="11" s="1"/>
  <c r="R33" i="11" s="1"/>
  <c r="R34" i="11" s="1"/>
  <c r="R35" i="11" s="1"/>
  <c r="R36" i="11" s="1"/>
  <c r="R37" i="11" s="1"/>
  <c r="R38" i="11" s="1"/>
  <c r="R39" i="11" s="1"/>
  <c r="D5" i="11"/>
  <c r="D6" i="11" s="1"/>
  <c r="D7" i="11" s="1"/>
  <c r="D8" i="11" s="1"/>
  <c r="D9" i="11" s="1"/>
  <c r="D10" i="11" s="1"/>
  <c r="D11" i="11" s="1"/>
  <c r="D12" i="11" s="1"/>
  <c r="D13" i="11" s="1"/>
  <c r="D14" i="11" s="1"/>
  <c r="D15" i="11" s="1"/>
  <c r="D16" i="11" s="1"/>
  <c r="D17" i="11" s="1"/>
  <c r="D18" i="11" s="1"/>
  <c r="D19" i="11" s="1"/>
  <c r="D20" i="11" s="1"/>
  <c r="D21" i="11" s="1"/>
  <c r="D22" i="11" s="1"/>
  <c r="D23" i="11" s="1"/>
  <c r="D24" i="11" s="1"/>
  <c r="D25" i="11" s="1"/>
  <c r="D26" i="11" s="1"/>
  <c r="D27" i="11" s="1"/>
  <c r="D28" i="11" s="1"/>
  <c r="D29" i="11" s="1"/>
  <c r="D30" i="11" s="1"/>
  <c r="D31" i="11" s="1"/>
  <c r="D32" i="11" s="1"/>
  <c r="D33" i="11" s="1"/>
  <c r="D34" i="11" s="1"/>
  <c r="AM4" i="11"/>
  <c r="AL4" i="11"/>
  <c r="D5" i="6" l="1"/>
  <c r="AF5" i="6"/>
  <c r="K8" i="6"/>
  <c r="D9" i="6"/>
  <c r="R11" i="6"/>
  <c r="K12" i="6"/>
  <c r="AE7" i="11"/>
  <c r="AL6" i="11"/>
  <c r="R38" i="12"/>
  <c r="R39" i="12" s="1"/>
  <c r="R40" i="12"/>
  <c r="R41" i="12" s="1"/>
  <c r="AL5" i="11"/>
  <c r="AE6" i="12"/>
  <c r="AL5" i="12"/>
  <c r="D11" i="6"/>
  <c r="K7" i="6"/>
  <c r="R10" i="6"/>
  <c r="R6" i="6"/>
  <c r="Y9" i="6"/>
  <c r="L20" i="21"/>
  <c r="AE7" i="12" l="1"/>
  <c r="AN6" i="12"/>
  <c r="AL6" i="12"/>
  <c r="AE8" i="11"/>
  <c r="AL7" i="11"/>
  <c r="AL8" i="11" l="1"/>
  <c r="AE9" i="11"/>
  <c r="AE8" i="12"/>
  <c r="AN7" i="12"/>
  <c r="AL7" i="12"/>
  <c r="AL9" i="11" l="1"/>
  <c r="AE10" i="11"/>
  <c r="AL8" i="12"/>
  <c r="AN8" i="12"/>
  <c r="AE9" i="12"/>
  <c r="AE11" i="11" l="1"/>
  <c r="AL10" i="11"/>
  <c r="AN9" i="12"/>
  <c r="AE10" i="12"/>
  <c r="AL9" i="12"/>
  <c r="AE11" i="12" l="1"/>
  <c r="AN10" i="12"/>
  <c r="AL10" i="12"/>
  <c r="AE12" i="11"/>
  <c r="AL11" i="11"/>
  <c r="AE13" i="11" l="1"/>
  <c r="AL12" i="11"/>
  <c r="AE12" i="12"/>
  <c r="AN11" i="12"/>
  <c r="AL11" i="12"/>
  <c r="AL12" i="12" l="1"/>
  <c r="AE13" i="12"/>
  <c r="AN12" i="12"/>
  <c r="AE14" i="11"/>
  <c r="AL13" i="11"/>
  <c r="AE15" i="11" l="1"/>
  <c r="AL14" i="11"/>
  <c r="AE14" i="12"/>
  <c r="AN13" i="12"/>
  <c r="AL13" i="12"/>
  <c r="AE15" i="12" l="1"/>
  <c r="AN14" i="12"/>
  <c r="AL14" i="12"/>
  <c r="AE16" i="11"/>
  <c r="AL15" i="11"/>
  <c r="AE17" i="11" l="1"/>
  <c r="AL16" i="11"/>
  <c r="AL15" i="12"/>
  <c r="AE16" i="12"/>
  <c r="AN15" i="12"/>
  <c r="AE17" i="12" l="1"/>
  <c r="AN16" i="12"/>
  <c r="AL16" i="12"/>
  <c r="AE18" i="11"/>
  <c r="AL17" i="11"/>
  <c r="AE19" i="11" l="1"/>
  <c r="AL18" i="11"/>
  <c r="AE18" i="12"/>
  <c r="AN17" i="12"/>
  <c r="AL17" i="12"/>
  <c r="AL18" i="12" l="1"/>
  <c r="AN18" i="12"/>
  <c r="AE19" i="12"/>
  <c r="AE20" i="11"/>
  <c r="AL19" i="11"/>
  <c r="AN19" i="12" l="1"/>
  <c r="AL19" i="12"/>
  <c r="AE20" i="12"/>
  <c r="AE21" i="11"/>
  <c r="AL20" i="11"/>
  <c r="AL20" i="12" l="1"/>
  <c r="AN20" i="12"/>
  <c r="AE21" i="12"/>
  <c r="AE22" i="11"/>
  <c r="AL21" i="11"/>
  <c r="AE22" i="12" l="1"/>
  <c r="AN21" i="12"/>
  <c r="AL21" i="12"/>
  <c r="AE23" i="11"/>
  <c r="AL22" i="11"/>
  <c r="AE24" i="11" l="1"/>
  <c r="AL23" i="11"/>
  <c r="AE23" i="12"/>
  <c r="AL22" i="12"/>
  <c r="AN22" i="12"/>
  <c r="AL23" i="12" l="1"/>
  <c r="AN23" i="12"/>
  <c r="AE24" i="12"/>
  <c r="AE25" i="11"/>
  <c r="AL24" i="11"/>
  <c r="AE25" i="12" l="1"/>
  <c r="AN24" i="12"/>
  <c r="AL24" i="12"/>
  <c r="AE26" i="11"/>
  <c r="AL25" i="11"/>
  <c r="AE27" i="11" l="1"/>
  <c r="AE28" i="11" s="1"/>
  <c r="AL26" i="11"/>
  <c r="AN25" i="12"/>
  <c r="AL25" i="12"/>
</calcChain>
</file>

<file path=xl/sharedStrings.xml><?xml version="1.0" encoding="utf-8"?>
<sst xmlns="http://schemas.openxmlformats.org/spreadsheetml/2006/main" count="1137" uniqueCount="221">
  <si>
    <t>water conc- 100%Jet A-1; 500 PPM</t>
  </si>
  <si>
    <t>100%Jet A-1  1000 PPM</t>
  </si>
  <si>
    <t>100%Jet A-1  10,000 PPM</t>
  </si>
  <si>
    <t>Water conc 500 PPM Date</t>
  </si>
  <si>
    <t xml:space="preserve">Time </t>
  </si>
  <si>
    <t>Interval (mins)</t>
  </si>
  <si>
    <t>Test Number</t>
  </si>
  <si>
    <t>Temperature</t>
  </si>
  <si>
    <t>Initial mass</t>
  </si>
  <si>
    <t>Final mass</t>
  </si>
  <si>
    <t>Difference</t>
  </si>
  <si>
    <t>Concentration (ppm[m])</t>
  </si>
  <si>
    <t>Water conc 1000 PPM Date</t>
  </si>
  <si>
    <t>water conc-10,000 PPM</t>
  </si>
  <si>
    <t>26/4/19</t>
  </si>
  <si>
    <t>.</t>
  </si>
  <si>
    <t>30/04/19</t>
  </si>
  <si>
    <t>water conc-1,000 PPM Date</t>
  </si>
  <si>
    <t>Time  (pm)</t>
  </si>
  <si>
    <t>Average</t>
  </si>
  <si>
    <t>average</t>
  </si>
  <si>
    <t>50% Jet A1 &amp; 50% Amyris</t>
  </si>
  <si>
    <t xml:space="preserve"> GTL &amp; 25% HEXANOL</t>
  </si>
  <si>
    <t xml:space="preserve">Time  </t>
  </si>
  <si>
    <t>Time  (mins)</t>
  </si>
  <si>
    <t>Total</t>
  </si>
  <si>
    <t>50% Jet A1 &amp; 50% S-8</t>
  </si>
  <si>
    <t>12:00PM</t>
  </si>
  <si>
    <t>12:03PM</t>
  </si>
  <si>
    <t>12:06PM</t>
  </si>
  <si>
    <t>12:09PM</t>
  </si>
  <si>
    <t>12:11PM</t>
  </si>
  <si>
    <t>12:12PM</t>
  </si>
  <si>
    <t>12:14PM</t>
  </si>
  <si>
    <t>100% Jet A-1</t>
  </si>
  <si>
    <t>12:36PM</t>
  </si>
  <si>
    <t>12:39PM</t>
  </si>
  <si>
    <t>1:46PM</t>
  </si>
  <si>
    <t>1:52PM</t>
  </si>
  <si>
    <t>1:54PM</t>
  </si>
  <si>
    <t>1:56PM</t>
  </si>
  <si>
    <t>1:58PM</t>
  </si>
  <si>
    <t>2:00PM</t>
  </si>
  <si>
    <t>2:01PM</t>
  </si>
  <si>
    <t>2:03PM</t>
  </si>
  <si>
    <t>2:05PM</t>
  </si>
  <si>
    <t>2:07PM</t>
  </si>
  <si>
    <t>2:09PM</t>
  </si>
  <si>
    <t>3:26PM</t>
  </si>
  <si>
    <t>3:29PM</t>
  </si>
  <si>
    <t>3:35PM</t>
  </si>
  <si>
    <t>3:43PM</t>
  </si>
  <si>
    <t>3:47PM</t>
  </si>
  <si>
    <t>3:51PM</t>
  </si>
  <si>
    <t>3:54PM</t>
  </si>
  <si>
    <t>4:09PM</t>
  </si>
  <si>
    <t>4:15PM</t>
  </si>
  <si>
    <t>5:00PM</t>
  </si>
  <si>
    <t>12:02PM</t>
  </si>
  <si>
    <t>12:04PM</t>
  </si>
  <si>
    <t>2:33PM</t>
  </si>
  <si>
    <t>2:35PM</t>
  </si>
  <si>
    <t>2:37PM</t>
  </si>
  <si>
    <t>5:22PM</t>
  </si>
  <si>
    <t>5:24PM</t>
  </si>
  <si>
    <t>5:26PM</t>
  </si>
  <si>
    <t>13/3/2019</t>
  </si>
  <si>
    <t>2:52PM</t>
  </si>
  <si>
    <t>2:58PM</t>
  </si>
  <si>
    <t>3:00PM</t>
  </si>
  <si>
    <t>75% GTL &amp; 25% Jet A1</t>
  </si>
  <si>
    <t>Jet A-1</t>
  </si>
  <si>
    <t>HEFA</t>
  </si>
  <si>
    <t>ATJ</t>
  </si>
  <si>
    <t>GTL S8</t>
  </si>
  <si>
    <t>Amyris</t>
  </si>
  <si>
    <t>water diameter</t>
  </si>
  <si>
    <t>Kinematic viscosity</t>
  </si>
  <si>
    <t>density</t>
  </si>
  <si>
    <t>terminal velocity</t>
  </si>
  <si>
    <t>num</t>
  </si>
  <si>
    <t>den</t>
  </si>
  <si>
    <t>Characteristics of the neat fuels studied.</t>
  </si>
  <si>
    <r>
      <t xml:space="preserve">Fluid density (kg/m3) @ 20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</t>
    </r>
  </si>
  <si>
    <t>Kinematic viscosity (cSt)   @  20  °C</t>
  </si>
  <si>
    <t>Approved blending portion</t>
  </si>
  <si>
    <t>Comments</t>
  </si>
  <si>
    <t>kjih</t>
  </si>
  <si>
    <t>Conventional jet fuel from crude oil sources</t>
  </si>
  <si>
    <t>Bio-Derived Synthetic Paraffinic Kerosene (Bio-SPK) from hydro-processed esters and fatty acids (HEFA)</t>
  </si>
  <si>
    <t xml:space="preserve">isobutanol-derived bio jet fuel is also called alcohol-to-jet (ATJ) </t>
  </si>
  <si>
    <t>synthetic product made from natural gas rather than crude oil using a Fischer-Tropsch process</t>
  </si>
  <si>
    <t>bio-based kerosene and can replace up to 10% of the fossil JET-A1 fuel.</t>
  </si>
  <si>
    <t>Aromatic level</t>
  </si>
  <si>
    <t>water density</t>
  </si>
  <si>
    <t>gravity</t>
  </si>
  <si>
    <t>Blend ratios with the conventional Jet A-1</t>
  </si>
  <si>
    <t>Fuel type</t>
  </si>
  <si>
    <t>Sample volume %</t>
  </si>
  <si>
    <t>Hexanol</t>
  </si>
  <si>
    <t xml:space="preserve">75% S-8 25% Hexanol </t>
  </si>
  <si>
    <t>Time</t>
  </si>
  <si>
    <t>4:31PM</t>
  </si>
  <si>
    <t>15/3/2019</t>
  </si>
  <si>
    <t>100% S-8 GTL = 500PPM</t>
  </si>
  <si>
    <t>100% S-8 GTL</t>
  </si>
  <si>
    <t>29/04/19</t>
  </si>
  <si>
    <t>100% S-8 GTL = 500Ppm</t>
  </si>
  <si>
    <t>27/02/19</t>
  </si>
  <si>
    <t>1.36.00</t>
  </si>
  <si>
    <t>Without H2O addition</t>
  </si>
  <si>
    <t>335.6, 285.4, 332.1</t>
  </si>
  <si>
    <t>4.28 PM</t>
  </si>
  <si>
    <t>28/02/19</t>
  </si>
  <si>
    <t>100% Amyris SIP</t>
  </si>
  <si>
    <t>water conc-1,000 PPM</t>
  </si>
  <si>
    <t>25% Jet A1 &amp; 75% Amyris</t>
  </si>
  <si>
    <t>2:40PM</t>
  </si>
  <si>
    <t>3:05PM</t>
  </si>
  <si>
    <t>2:48PM</t>
  </si>
  <si>
    <t>3:13PM</t>
  </si>
  <si>
    <t>2:51PM</t>
  </si>
  <si>
    <t>3:15PM</t>
  </si>
  <si>
    <t>2:54PM</t>
  </si>
  <si>
    <t>3:17PM</t>
  </si>
  <si>
    <t>2:56PM</t>
  </si>
  <si>
    <t>3:19PM</t>
  </si>
  <si>
    <t>4:02PM</t>
  </si>
  <si>
    <t>3:20PM</t>
  </si>
  <si>
    <t>4:05PM</t>
  </si>
  <si>
    <t>3:22PM</t>
  </si>
  <si>
    <t>4:07PM</t>
  </si>
  <si>
    <t>3:36PM</t>
  </si>
  <si>
    <t>4:14PM</t>
  </si>
  <si>
    <t>4:00PM</t>
  </si>
  <si>
    <t>4:41PM</t>
  </si>
  <si>
    <t>4:45PM</t>
  </si>
  <si>
    <t>4:52PM</t>
  </si>
  <si>
    <t>4:55PM</t>
  </si>
  <si>
    <t>5:02PM</t>
  </si>
  <si>
    <t>5:12PM</t>
  </si>
  <si>
    <t>5:06PM</t>
  </si>
  <si>
    <t>5:14PM</t>
  </si>
  <si>
    <t>5:08PM</t>
  </si>
  <si>
    <t>5:16PM</t>
  </si>
  <si>
    <t>5:10PM</t>
  </si>
  <si>
    <t>2:32PM</t>
  </si>
  <si>
    <t>2:21PM</t>
  </si>
  <si>
    <t>2:23PM</t>
  </si>
  <si>
    <t>3:34PM</t>
  </si>
  <si>
    <t>2:28PM</t>
  </si>
  <si>
    <t>2:30PM</t>
  </si>
  <si>
    <t>14/3/2019</t>
  </si>
  <si>
    <t>3:42PM</t>
  </si>
  <si>
    <t>3:45PM</t>
  </si>
  <si>
    <t>3:48PM</t>
  </si>
  <si>
    <t>3:50PM</t>
  </si>
  <si>
    <t>100% ATJ 500Ppm</t>
  </si>
  <si>
    <t>100% ATJ 1000Ppm</t>
  </si>
  <si>
    <t>100% ATJ 10000Ppm</t>
  </si>
  <si>
    <t>10..30</t>
  </si>
  <si>
    <t>10..32</t>
  </si>
  <si>
    <t>10..36</t>
  </si>
  <si>
    <t>11..19</t>
  </si>
  <si>
    <t>11..22</t>
  </si>
  <si>
    <t>11..23</t>
  </si>
  <si>
    <t>11..24</t>
  </si>
  <si>
    <t>12..47</t>
  </si>
  <si>
    <t>12..48</t>
  </si>
  <si>
    <t>12..50</t>
  </si>
  <si>
    <t>12..52</t>
  </si>
  <si>
    <t>12..54</t>
  </si>
  <si>
    <t>9..00</t>
  </si>
  <si>
    <t>9..05</t>
  </si>
  <si>
    <t>9..12</t>
  </si>
  <si>
    <t>9..13</t>
  </si>
  <si>
    <t>10..41</t>
  </si>
  <si>
    <t>5..56</t>
  </si>
  <si>
    <t>5..58</t>
  </si>
  <si>
    <t>5..59</t>
  </si>
  <si>
    <t>100% HEFA 500Ppm</t>
  </si>
  <si>
    <t>100% HEFA 1000Ppm</t>
  </si>
  <si>
    <t>100% HEFA 10000Ppm</t>
  </si>
  <si>
    <t>10..40</t>
  </si>
  <si>
    <t>10..43</t>
  </si>
  <si>
    <t>10..45</t>
  </si>
  <si>
    <t>10..46</t>
  </si>
  <si>
    <t>10..48</t>
  </si>
  <si>
    <t>11..25</t>
  </si>
  <si>
    <t>12..40</t>
  </si>
  <si>
    <t>12..41</t>
  </si>
  <si>
    <t>12..43</t>
  </si>
  <si>
    <t>12..46</t>
  </si>
  <si>
    <t>9..16</t>
  </si>
  <si>
    <t>9..17</t>
  </si>
  <si>
    <t>10..37</t>
  </si>
  <si>
    <t>10..38</t>
  </si>
  <si>
    <t>10..39</t>
  </si>
  <si>
    <t>5..43</t>
  </si>
  <si>
    <t>5..44</t>
  </si>
  <si>
    <t>5..46</t>
  </si>
  <si>
    <t>50% HEFA 50% Jet A1 500Ppm</t>
  </si>
  <si>
    <t>50% HEFA 50% Jet A1 1000Ppm</t>
  </si>
  <si>
    <t>50% ATJ 50% Jet A1 500Ppm</t>
  </si>
  <si>
    <t>50% ATJ 50% Jet A1  1000Ppm</t>
  </si>
  <si>
    <t xml:space="preserve">Jet A-1 Repeat </t>
  </si>
  <si>
    <t>Time interval</t>
  </si>
  <si>
    <t>Average (mm)</t>
  </si>
  <si>
    <t>Average (um)</t>
  </si>
  <si>
    <t>0 hr</t>
  </si>
  <si>
    <t>2.5 hr</t>
  </si>
  <si>
    <t>4.5 hr</t>
  </si>
  <si>
    <t xml:space="preserve">Jet A-1 8k RPM 1K PPM </t>
  </si>
  <si>
    <t xml:space="preserve">Jet A-1 12k RPM 1K PPM </t>
  </si>
  <si>
    <t xml:space="preserve">Jet A-1 24k RPM 1K PPM </t>
  </si>
  <si>
    <t xml:space="preserve">Amyris </t>
  </si>
  <si>
    <t xml:space="preserve">Amyris 8k RPM 1K PPM </t>
  </si>
  <si>
    <t>0 min</t>
  </si>
  <si>
    <t>Jet A-1 repeat</t>
  </si>
  <si>
    <t xml:space="preserve">Amyris 20k RPM 1K PPM </t>
  </si>
  <si>
    <t xml:space="preserve">Amyris 24k RPM 1K PPM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</si>
</sst>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.0000"/>
    <numFmt numFmtId="166" formatCode="[$-409]h:mm\ AM/PM;@"/>
    <numFmt numFmtId="167" formatCode="d/m/yy;@"/>
    <numFmt numFmtId="168" formatCode="dd/mm/yyyy;@"/>
    <numFmt numFmtId="169" formatCode="mm/dd/yy;@"/>
    <numFmt numFmtId="170" formatCode="[$-409]d\-mmm;@"/>
    <numFmt numFmtId="171" formatCode="d/mm/yyyy;@"/>
  </numFmts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sz val="11"/>
      <color theme="1"/>
      <name val="Calibri"/>
      <family val="2"/>
    </font>
    <font>
      <sz val="11"/>
      <color rgb="FF404040"/>
      <name val="Arial"/>
      <family val="2"/>
    </font>
    <font>
      <sz val="11"/>
      <color rgb="FF333333"/>
      <name val="Calibri"/>
      <family val="2"/>
      <scheme val="minor"/>
    </font>
    <font>
      <sz val="11"/>
      <color rgb="FF40404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4A535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0" fillId="0" borderId="1" xfId="0" applyBorder="1"/>
    <xf numFmtId="0" fontId="0" fillId="4" borderId="1" xfId="0" applyFill="1" applyBorder="1"/>
    <xf numFmtId="0" fontId="0" fillId="4" borderId="0" xfId="0" applyFill="1"/>
    <xf numFmtId="0" fontId="0" fillId="3" borderId="1" xfId="0" applyFill="1" applyBorder="1"/>
    <xf numFmtId="0" fontId="0" fillId="6" borderId="1" xfId="0" applyFill="1" applyBorder="1" applyAlignment="1">
      <alignment horizontal="center" wrapText="1"/>
    </xf>
    <xf numFmtId="0" fontId="0" fillId="6" borderId="1" xfId="0" applyFill="1" applyBorder="1" applyAlignment="1">
      <alignment wrapText="1"/>
    </xf>
    <xf numFmtId="0" fontId="0" fillId="2" borderId="1" xfId="0" applyFill="1" applyBorder="1"/>
    <xf numFmtId="0" fontId="0" fillId="4" borderId="1" xfId="0" applyFill="1" applyBorder="1" applyAlignment="1">
      <alignment wrapText="1"/>
    </xf>
    <xf numFmtId="0" fontId="0" fillId="6" borderId="1" xfId="0" applyFill="1" applyBorder="1" applyAlignment="1">
      <alignment horizontal="left" wrapText="1"/>
    </xf>
    <xf numFmtId="14" fontId="0" fillId="3" borderId="1" xfId="0" applyNumberFormat="1" applyFill="1" applyBorder="1"/>
    <xf numFmtId="20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7" borderId="1" xfId="0" applyFill="1" applyBorder="1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/>
    <xf numFmtId="164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18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wrapText="1"/>
    </xf>
    <xf numFmtId="164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/>
    </xf>
    <xf numFmtId="166" fontId="0" fillId="8" borderId="1" xfId="0" applyNumberFormat="1" applyFill="1" applyBorder="1" applyAlignment="1">
      <alignment horizontal="center" vertical="center"/>
    </xf>
    <xf numFmtId="165" fontId="0" fillId="8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/>
    </xf>
    <xf numFmtId="0" fontId="0" fillId="9" borderId="1" xfId="0" applyFill="1" applyBorder="1"/>
    <xf numFmtId="164" fontId="0" fillId="10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wrapText="1"/>
    </xf>
    <xf numFmtId="2" fontId="0" fillId="9" borderId="1" xfId="0" applyNumberFormat="1" applyFill="1" applyBorder="1"/>
    <xf numFmtId="2" fontId="0" fillId="9" borderId="1" xfId="0" applyNumberFormat="1" applyFill="1" applyBorder="1" applyAlignment="1">
      <alignment horizontal="center" vertical="center"/>
    </xf>
    <xf numFmtId="2" fontId="0" fillId="9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 wrapText="1"/>
    </xf>
    <xf numFmtId="2" fontId="0" fillId="9" borderId="1" xfId="0" applyNumberFormat="1" applyFill="1" applyBorder="1" applyAlignment="1">
      <alignment horizontal="center" wrapText="1"/>
    </xf>
    <xf numFmtId="2" fontId="0" fillId="9" borderId="1" xfId="0" applyNumberForma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2" fontId="0" fillId="0" borderId="1" xfId="0" applyNumberFormat="1" applyBorder="1"/>
    <xf numFmtId="18" fontId="0" fillId="3" borderId="1" xfId="0" applyNumberFormat="1" applyFill="1" applyBorder="1" applyAlignment="1">
      <alignment horizontal="center" vertical="center"/>
    </xf>
    <xf numFmtId="0" fontId="0" fillId="7" borderId="0" xfId="0" applyFill="1"/>
    <xf numFmtId="0" fontId="0" fillId="12" borderId="0" xfId="0" applyFill="1"/>
    <xf numFmtId="0" fontId="2" fillId="11" borderId="0" xfId="0" applyFont="1" applyFill="1"/>
    <xf numFmtId="14" fontId="0" fillId="7" borderId="1" xfId="0" applyNumberFormat="1" applyFill="1" applyBorder="1"/>
    <xf numFmtId="167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8" fontId="0" fillId="3" borderId="1" xfId="0" applyNumberFormat="1" applyFill="1" applyBorder="1"/>
    <xf numFmtId="20" fontId="0" fillId="8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wrapText="1"/>
    </xf>
    <xf numFmtId="164" fontId="1" fillId="10" borderId="1" xfId="0" applyNumberFormat="1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20" fontId="0" fillId="3" borderId="1" xfId="0" applyNumberFormat="1" applyFill="1" applyBorder="1" applyAlignment="1">
      <alignment horizontal="center" vertical="center"/>
    </xf>
    <xf numFmtId="14" fontId="0" fillId="0" borderId="0" xfId="0" applyNumberFormat="1"/>
    <xf numFmtId="20" fontId="0" fillId="9" borderId="1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 wrapText="1"/>
    </xf>
    <xf numFmtId="20" fontId="0" fillId="0" borderId="1" xfId="0" applyNumberFormat="1" applyBorder="1" applyAlignment="1">
      <alignment horizontal="center"/>
    </xf>
    <xf numFmtId="20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wrapText="1"/>
    </xf>
    <xf numFmtId="2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/>
    </xf>
    <xf numFmtId="14" fontId="0" fillId="3" borderId="0" xfId="0" applyNumberFormat="1" applyFill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 wrapText="1"/>
    </xf>
    <xf numFmtId="18" fontId="0" fillId="7" borderId="1" xfId="0" applyNumberFormat="1" applyFill="1" applyBorder="1" applyAlignment="1">
      <alignment horizontal="center" vertical="center"/>
    </xf>
    <xf numFmtId="169" fontId="0" fillId="0" borderId="0" xfId="0" applyNumberFormat="1"/>
    <xf numFmtId="170" fontId="0" fillId="3" borderId="0" xfId="0" applyNumberFormat="1" applyFill="1"/>
    <xf numFmtId="0" fontId="0" fillId="9" borderId="1" xfId="0" applyFill="1" applyBorder="1" applyAlignment="1">
      <alignment horizontal="center"/>
    </xf>
    <xf numFmtId="0" fontId="0" fillId="4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wrapText="1"/>
    </xf>
    <xf numFmtId="0" fontId="0" fillId="7" borderId="1" xfId="0" applyFill="1" applyBorder="1" applyAlignment="1">
      <alignment horizontal="center"/>
    </xf>
    <xf numFmtId="0" fontId="0" fillId="13" borderId="1" xfId="0" applyFill="1" applyBorder="1" applyAlignment="1">
      <alignment wrapText="1"/>
    </xf>
    <xf numFmtId="0" fontId="0" fillId="13" borderId="1" xfId="0" applyFill="1" applyBorder="1" applyAlignment="1">
      <alignment horizontal="center" vertical="center"/>
    </xf>
    <xf numFmtId="164" fontId="0" fillId="13" borderId="1" xfId="0" applyNumberFormat="1" applyFill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0" fontId="0" fillId="13" borderId="1" xfId="0" applyFill="1" applyBorder="1"/>
    <xf numFmtId="164" fontId="0" fillId="13" borderId="1" xfId="0" applyNumberFormat="1" applyFill="1" applyBorder="1" applyAlignment="1">
      <alignment horizontal="center"/>
    </xf>
    <xf numFmtId="166" fontId="0" fillId="14" borderId="1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/>
    <xf numFmtId="164" fontId="1" fillId="7" borderId="1" xfId="0" applyNumberFormat="1" applyFont="1" applyFill="1" applyBorder="1" applyAlignment="1">
      <alignment horizontal="center" vertical="center"/>
    </xf>
    <xf numFmtId="0" fontId="0" fillId="15" borderId="1" xfId="0" applyFill="1" applyBorder="1" applyAlignment="1">
      <alignment horizontal="center" wrapText="1"/>
    </xf>
    <xf numFmtId="0" fontId="0" fillId="15" borderId="1" xfId="0" applyFill="1" applyBorder="1"/>
    <xf numFmtId="2" fontId="0" fillId="15" borderId="1" xfId="0" applyNumberFormat="1" applyFill="1" applyBorder="1"/>
    <xf numFmtId="2" fontId="0" fillId="15" borderId="1" xfId="0" applyNumberFormat="1" applyFill="1" applyBorder="1" applyAlignment="1">
      <alignment horizontal="center"/>
    </xf>
    <xf numFmtId="0" fontId="0" fillId="3" borderId="1" xfId="0" applyFill="1" applyBorder="1" applyAlignment="1">
      <alignment wrapText="1"/>
    </xf>
    <xf numFmtId="21" fontId="0" fillId="3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/>
    </xf>
    <xf numFmtId="0" fontId="0" fillId="16" borderId="1" xfId="0" applyFill="1" applyBorder="1"/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2" fontId="0" fillId="15" borderId="1" xfId="0" applyNumberFormat="1" applyFill="1" applyBorder="1" applyAlignment="1">
      <alignment horizontal="center" wrapText="1"/>
    </xf>
    <xf numFmtId="166" fontId="0" fillId="7" borderId="1" xfId="0" applyNumberFormat="1" applyFill="1" applyBorder="1" applyAlignment="1">
      <alignment horizontal="center" vertical="center"/>
    </xf>
    <xf numFmtId="0" fontId="0" fillId="16" borderId="1" xfId="0" applyFill="1" applyBorder="1" applyAlignment="1">
      <alignment wrapText="1"/>
    </xf>
    <xf numFmtId="166" fontId="0" fillId="16" borderId="1" xfId="0" applyNumberFormat="1" applyFill="1" applyBorder="1" applyAlignment="1">
      <alignment horizontal="center" vertical="center"/>
    </xf>
    <xf numFmtId="14" fontId="0" fillId="16" borderId="0" xfId="0" applyNumberFormat="1" applyFill="1"/>
    <xf numFmtId="18" fontId="0" fillId="3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18" fontId="0" fillId="0" borderId="1" xfId="0" applyNumberFormat="1" applyBorder="1" applyAlignment="1">
      <alignment horizontal="center"/>
    </xf>
    <xf numFmtId="14" fontId="0" fillId="7" borderId="0" xfId="0" applyNumberFormat="1" applyFill="1"/>
    <xf numFmtId="166" fontId="0" fillId="7" borderId="1" xfId="0" applyNumberFormat="1" applyFill="1" applyBorder="1" applyAlignment="1">
      <alignment horizontal="center"/>
    </xf>
    <xf numFmtId="18" fontId="0" fillId="7" borderId="1" xfId="0" applyNumberFormat="1" applyFill="1" applyBorder="1" applyAlignment="1">
      <alignment horizontal="center" wrapText="1"/>
    </xf>
    <xf numFmtId="166" fontId="0" fillId="17" borderId="1" xfId="0" applyNumberFormat="1" applyFill="1" applyBorder="1" applyAlignment="1">
      <alignment horizontal="center" vertical="center"/>
    </xf>
    <xf numFmtId="2" fontId="0" fillId="17" borderId="1" xfId="0" applyNumberFormat="1" applyFill="1" applyBorder="1" applyAlignment="1">
      <alignment horizontal="center"/>
    </xf>
    <xf numFmtId="2" fontId="0" fillId="17" borderId="1" xfId="0" applyNumberFormat="1" applyFill="1" applyBorder="1" applyAlignment="1">
      <alignment horizontal="center" vertical="center"/>
    </xf>
    <xf numFmtId="0" fontId="0" fillId="17" borderId="1" xfId="0" applyFill="1" applyBorder="1"/>
    <xf numFmtId="165" fontId="0" fillId="17" borderId="1" xfId="0" applyNumberFormat="1" applyFill="1" applyBorder="1" applyAlignment="1">
      <alignment horizontal="center"/>
    </xf>
    <xf numFmtId="2" fontId="0" fillId="17" borderId="1" xfId="0" applyNumberFormat="1" applyFill="1" applyBorder="1" applyAlignment="1">
      <alignment horizontal="center" wrapText="1"/>
    </xf>
    <xf numFmtId="165" fontId="0" fillId="17" borderId="1" xfId="0" applyNumberFormat="1" applyFill="1" applyBorder="1"/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0" fillId="19" borderId="1" xfId="0" applyFill="1" applyBorder="1" applyAlignment="1">
      <alignment wrapText="1"/>
    </xf>
    <xf numFmtId="0" fontId="0" fillId="19" borderId="1" xfId="0" applyFill="1" applyBorder="1" applyAlignment="1">
      <alignment horizontal="center"/>
    </xf>
    <xf numFmtId="164" fontId="0" fillId="19" borderId="1" xfId="0" applyNumberFormat="1" applyFill="1" applyBorder="1" applyAlignment="1">
      <alignment horizontal="center"/>
    </xf>
    <xf numFmtId="0" fontId="0" fillId="19" borderId="1" xfId="0" applyFill="1" applyBorder="1" applyAlignment="1">
      <alignment horizontal="center" vertical="center"/>
    </xf>
    <xf numFmtId="0" fontId="0" fillId="19" borderId="1" xfId="0" applyFill="1" applyBorder="1"/>
    <xf numFmtId="164" fontId="0" fillId="19" borderId="1" xfId="0" applyNumberFormat="1" applyFill="1" applyBorder="1" applyAlignment="1">
      <alignment horizontal="center" vertical="center"/>
    </xf>
    <xf numFmtId="171" fontId="0" fillId="3" borderId="1" xfId="0" applyNumberFormat="1" applyFill="1" applyBorder="1"/>
    <xf numFmtId="0" fontId="4" fillId="0" borderId="0" xfId="0" applyFont="1"/>
    <xf numFmtId="0" fontId="0" fillId="0" borderId="0" xfId="0" applyAlignment="1">
      <alignment horizontal="center" wrapText="1"/>
    </xf>
    <xf numFmtId="9" fontId="0" fillId="0" borderId="0" xfId="0" applyNumberFormat="1"/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9" fontId="0" fillId="0" borderId="1" xfId="0" applyNumberFormat="1" applyBorder="1"/>
    <xf numFmtId="0" fontId="7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9" fontId="6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/>
    <xf numFmtId="20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0" fillId="2" borderId="1" xfId="0" applyFill="1" applyBorder="1" applyAlignment="1">
      <alignment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12" borderId="3" xfId="0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18" borderId="8" xfId="0" applyFill="1" applyBorder="1" applyAlignment="1">
      <alignment horizontal="center"/>
    </xf>
    <xf numFmtId="0" fontId="0" fillId="18" borderId="9" xfId="0" applyFill="1" applyBorder="1" applyAlignment="1">
      <alignment horizontal="center"/>
    </xf>
    <xf numFmtId="0" fontId="0" fillId="18" borderId="10" xfId="0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325E8"/>
      <color rgb="FF241A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500 PPM W,O BLEND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074295824744831E-2"/>
          <c:y val="5.1400554097404488E-2"/>
          <c:w val="0.60153527169897347"/>
          <c:h val="0.73965746277636413"/>
        </c:manualLayout>
      </c:layout>
      <c:scatterChart>
        <c:scatterStyle val="lineMarker"/>
        <c:varyColors val="0"/>
        <c:ser>
          <c:idx val="0"/>
          <c:order val="0"/>
          <c:tx>
            <c:v>100%Jet A-1 500ppm B.</c:v>
          </c:tx>
          <c:spPr>
            <a:ln w="19050">
              <a:noFill/>
            </a:ln>
          </c:spPr>
          <c:marker>
            <c:symbol val="diamond"/>
            <c:size val="2"/>
          </c:marker>
          <c:trendline>
            <c:spPr>
              <a:ln w="15875" cap="rnd">
                <a:solidFill>
                  <a:schemeClr val="accent1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jet A-1 Dup'!$D$4:$D$32</c:f>
              <c:numCache>
                <c:formatCode>0.00</c:formatCode>
                <c:ptCount val="2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15</c:v>
                </c:pt>
                <c:pt idx="4">
                  <c:v>17</c:v>
                </c:pt>
                <c:pt idx="5">
                  <c:v>25</c:v>
                </c:pt>
                <c:pt idx="6">
                  <c:v>30</c:v>
                </c:pt>
                <c:pt idx="7">
                  <c:v>32</c:v>
                </c:pt>
                <c:pt idx="8">
                  <c:v>39</c:v>
                </c:pt>
                <c:pt idx="9">
                  <c:v>40</c:v>
                </c:pt>
                <c:pt idx="10">
                  <c:v>50</c:v>
                </c:pt>
                <c:pt idx="11">
                  <c:v>54</c:v>
                </c:pt>
                <c:pt idx="12">
                  <c:v>57</c:v>
                </c:pt>
                <c:pt idx="13">
                  <c:v>59</c:v>
                </c:pt>
                <c:pt idx="14">
                  <c:v>60</c:v>
                </c:pt>
                <c:pt idx="15">
                  <c:v>92</c:v>
                </c:pt>
                <c:pt idx="16">
                  <c:v>95</c:v>
                </c:pt>
                <c:pt idx="17">
                  <c:v>100</c:v>
                </c:pt>
                <c:pt idx="18">
                  <c:v>102</c:v>
                </c:pt>
                <c:pt idx="19">
                  <c:v>137</c:v>
                </c:pt>
                <c:pt idx="20">
                  <c:v>139</c:v>
                </c:pt>
                <c:pt idx="21">
                  <c:v>142</c:v>
                </c:pt>
                <c:pt idx="22">
                  <c:v>144</c:v>
                </c:pt>
                <c:pt idx="23">
                  <c:v>167</c:v>
                </c:pt>
                <c:pt idx="24">
                  <c:v>168</c:v>
                </c:pt>
                <c:pt idx="25">
                  <c:v>169</c:v>
                </c:pt>
                <c:pt idx="26">
                  <c:v>171</c:v>
                </c:pt>
                <c:pt idx="27">
                  <c:v>175</c:v>
                </c:pt>
                <c:pt idx="28">
                  <c:v>179</c:v>
                </c:pt>
              </c:numCache>
            </c:numRef>
          </c:xVal>
          <c:yVal>
            <c:numRef>
              <c:f>'100% jet A-1 Dup'!$J$4:$J$32</c:f>
              <c:numCache>
                <c:formatCode>0.0</c:formatCode>
                <c:ptCount val="29"/>
                <c:pt idx="0" formatCode="General">
                  <c:v>483.9</c:v>
                </c:pt>
                <c:pt idx="1">
                  <c:v>471.1</c:v>
                </c:pt>
                <c:pt idx="2" formatCode="General">
                  <c:v>527.6</c:v>
                </c:pt>
                <c:pt idx="3" formatCode="General">
                  <c:v>485.4</c:v>
                </c:pt>
                <c:pt idx="4" formatCode="General">
                  <c:v>491.5</c:v>
                </c:pt>
                <c:pt idx="5" formatCode="General">
                  <c:v>498.3</c:v>
                </c:pt>
                <c:pt idx="6" formatCode="General">
                  <c:v>487.8</c:v>
                </c:pt>
                <c:pt idx="7">
                  <c:v>505</c:v>
                </c:pt>
                <c:pt idx="8" formatCode="General">
                  <c:v>496.9</c:v>
                </c:pt>
                <c:pt idx="9" formatCode="General">
                  <c:v>486.9</c:v>
                </c:pt>
                <c:pt idx="10" formatCode="General">
                  <c:v>480.2</c:v>
                </c:pt>
                <c:pt idx="11" formatCode="General">
                  <c:v>490.3</c:v>
                </c:pt>
                <c:pt idx="12" formatCode="General">
                  <c:v>477.5</c:v>
                </c:pt>
                <c:pt idx="13" formatCode="General">
                  <c:v>494.8</c:v>
                </c:pt>
                <c:pt idx="14" formatCode="General">
                  <c:v>478.1</c:v>
                </c:pt>
                <c:pt idx="15" formatCode="General">
                  <c:v>398.6</c:v>
                </c:pt>
                <c:pt idx="16" formatCode="General">
                  <c:v>399.3</c:v>
                </c:pt>
                <c:pt idx="17" formatCode="General">
                  <c:v>393.3</c:v>
                </c:pt>
                <c:pt idx="18" formatCode="General">
                  <c:v>390.6</c:v>
                </c:pt>
                <c:pt idx="19" formatCode="General">
                  <c:v>335.1</c:v>
                </c:pt>
                <c:pt idx="20" formatCode="General">
                  <c:v>314.39999999999998</c:v>
                </c:pt>
                <c:pt idx="21" formatCode="General">
                  <c:v>314.39999999999998</c:v>
                </c:pt>
                <c:pt idx="22" formatCode="General">
                  <c:v>314.39999999999998</c:v>
                </c:pt>
                <c:pt idx="23" formatCode="General">
                  <c:v>311.7</c:v>
                </c:pt>
                <c:pt idx="24" formatCode="General">
                  <c:v>312.39999999999998</c:v>
                </c:pt>
                <c:pt idx="25" formatCode="General">
                  <c:v>337.2</c:v>
                </c:pt>
                <c:pt idx="26" formatCode="General">
                  <c:v>317.39999999999998</c:v>
                </c:pt>
                <c:pt idx="27" formatCode="General">
                  <c:v>305.89999999999998</c:v>
                </c:pt>
                <c:pt idx="28" formatCode="General">
                  <c:v>215.6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3A-4621-8254-B2A85CBE32A6}"/>
            </c:ext>
          </c:extLst>
        </c:ser>
        <c:ser>
          <c:idx val="1"/>
          <c:order val="1"/>
          <c:tx>
            <c:v>100% S-8 500 PPM B.</c:v>
          </c:tx>
          <c:spPr>
            <a:ln w="19050">
              <a:noFill/>
            </a:ln>
          </c:spPr>
          <c:marker>
            <c:symbol val="square"/>
            <c:size val="2"/>
          </c:marker>
          <c:trendline>
            <c:spPr>
              <a:ln w="15875">
                <a:solidFill>
                  <a:schemeClr val="accent2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s-8 Duplicate'!$D$4:$D$31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34</c:v>
                </c:pt>
                <c:pt idx="9">
                  <c:v>37</c:v>
                </c:pt>
                <c:pt idx="10">
                  <c:v>38</c:v>
                </c:pt>
                <c:pt idx="11">
                  <c:v>41</c:v>
                </c:pt>
                <c:pt idx="12">
                  <c:v>43</c:v>
                </c:pt>
                <c:pt idx="13">
                  <c:v>55</c:v>
                </c:pt>
                <c:pt idx="14">
                  <c:v>56</c:v>
                </c:pt>
                <c:pt idx="15">
                  <c:v>97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127</c:v>
                </c:pt>
                <c:pt idx="21">
                  <c:v>145</c:v>
                </c:pt>
                <c:pt idx="22">
                  <c:v>151</c:v>
                </c:pt>
                <c:pt idx="23">
                  <c:v>152</c:v>
                </c:pt>
                <c:pt idx="24">
                  <c:v>154</c:v>
                </c:pt>
                <c:pt idx="25">
                  <c:v>155</c:v>
                </c:pt>
                <c:pt idx="26">
                  <c:v>172</c:v>
                </c:pt>
                <c:pt idx="27">
                  <c:v>177</c:v>
                </c:pt>
              </c:numCache>
            </c:numRef>
          </c:xVal>
          <c:yVal>
            <c:numRef>
              <c:f>'100% s-8 Duplicate'!$I$4:$I$31</c:f>
              <c:numCache>
                <c:formatCode>General</c:formatCode>
                <c:ptCount val="28"/>
                <c:pt idx="0">
                  <c:v>475.2</c:v>
                </c:pt>
                <c:pt idx="1">
                  <c:v>415.8</c:v>
                </c:pt>
                <c:pt idx="2">
                  <c:v>425.1</c:v>
                </c:pt>
                <c:pt idx="3">
                  <c:v>387.2</c:v>
                </c:pt>
                <c:pt idx="4">
                  <c:v>395.8</c:v>
                </c:pt>
                <c:pt idx="5">
                  <c:v>414.4</c:v>
                </c:pt>
                <c:pt idx="6">
                  <c:v>411.9</c:v>
                </c:pt>
                <c:pt idx="7">
                  <c:v>395</c:v>
                </c:pt>
                <c:pt idx="8">
                  <c:v>365.4</c:v>
                </c:pt>
                <c:pt idx="9" formatCode="0.0">
                  <c:v>337.3</c:v>
                </c:pt>
                <c:pt idx="10">
                  <c:v>296.7</c:v>
                </c:pt>
                <c:pt idx="11">
                  <c:v>299.7</c:v>
                </c:pt>
                <c:pt idx="12" formatCode="0.0">
                  <c:v>320.2</c:v>
                </c:pt>
                <c:pt idx="13" formatCode="0.0">
                  <c:v>316.3</c:v>
                </c:pt>
                <c:pt idx="14" formatCode="0.0">
                  <c:v>329.6</c:v>
                </c:pt>
                <c:pt idx="15" formatCode="0.0">
                  <c:v>248.1</c:v>
                </c:pt>
                <c:pt idx="19" formatCode="0.0">
                  <c:v>227.5</c:v>
                </c:pt>
                <c:pt idx="20" formatCode="0.0">
                  <c:v>216.6</c:v>
                </c:pt>
                <c:pt idx="21" formatCode="0.0">
                  <c:v>172.5</c:v>
                </c:pt>
                <c:pt idx="22">
                  <c:v>193.1</c:v>
                </c:pt>
                <c:pt idx="23">
                  <c:v>191.8</c:v>
                </c:pt>
                <c:pt idx="24">
                  <c:v>169.6</c:v>
                </c:pt>
                <c:pt idx="25">
                  <c:v>175.8</c:v>
                </c:pt>
                <c:pt idx="26">
                  <c:v>142.69999999999999</c:v>
                </c:pt>
                <c:pt idx="27">
                  <c:v>148.6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83A-4621-8254-B2A85CBE32A6}"/>
            </c:ext>
          </c:extLst>
        </c:ser>
        <c:ser>
          <c:idx val="2"/>
          <c:order val="2"/>
          <c:tx>
            <c:v>100% HEFA 500 PPM</c:v>
          </c:tx>
          <c:spPr>
            <a:ln w="19050">
              <a:noFill/>
            </a:ln>
          </c:spPr>
          <c:marker>
            <c:symbol val="triangle"/>
            <c:size val="2"/>
          </c:marker>
          <c:trendline>
            <c:spPr>
              <a:ln w="15875" cmpd="sng">
                <a:solidFill>
                  <a:schemeClr val="accent3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HEFA'!$D$4:$D$31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27</c:v>
                </c:pt>
                <c:pt idx="7">
                  <c:v>29</c:v>
                </c:pt>
                <c:pt idx="8">
                  <c:v>32</c:v>
                </c:pt>
                <c:pt idx="9">
                  <c:v>33</c:v>
                </c:pt>
                <c:pt idx="10">
                  <c:v>35</c:v>
                </c:pt>
                <c:pt idx="11">
                  <c:v>39</c:v>
                </c:pt>
                <c:pt idx="12">
                  <c:v>40</c:v>
                </c:pt>
                <c:pt idx="13">
                  <c:v>76</c:v>
                </c:pt>
                <c:pt idx="14">
                  <c:v>77</c:v>
                </c:pt>
                <c:pt idx="15">
                  <c:v>78</c:v>
                </c:pt>
                <c:pt idx="16">
                  <c:v>81</c:v>
                </c:pt>
                <c:pt idx="17">
                  <c:v>126</c:v>
                </c:pt>
                <c:pt idx="18">
                  <c:v>129</c:v>
                </c:pt>
                <c:pt idx="19">
                  <c:v>132</c:v>
                </c:pt>
                <c:pt idx="20">
                  <c:v>133</c:v>
                </c:pt>
                <c:pt idx="21">
                  <c:v>135</c:v>
                </c:pt>
                <c:pt idx="22">
                  <c:v>157</c:v>
                </c:pt>
                <c:pt idx="23">
                  <c:v>159</c:v>
                </c:pt>
                <c:pt idx="24">
                  <c:v>160</c:v>
                </c:pt>
                <c:pt idx="25">
                  <c:v>161</c:v>
                </c:pt>
                <c:pt idx="26">
                  <c:v>163</c:v>
                </c:pt>
                <c:pt idx="27">
                  <c:v>191</c:v>
                </c:pt>
              </c:numCache>
            </c:numRef>
          </c:xVal>
          <c:yVal>
            <c:numRef>
              <c:f>'100% HEFA'!$I$4:$I$31</c:f>
              <c:numCache>
                <c:formatCode>0.0</c:formatCode>
                <c:ptCount val="28"/>
                <c:pt idx="0">
                  <c:v>443.7</c:v>
                </c:pt>
                <c:pt idx="1">
                  <c:v>433.5</c:v>
                </c:pt>
                <c:pt idx="2">
                  <c:v>475</c:v>
                </c:pt>
                <c:pt idx="3">
                  <c:v>475.7</c:v>
                </c:pt>
                <c:pt idx="4">
                  <c:v>489</c:v>
                </c:pt>
                <c:pt idx="5">
                  <c:v>474.8</c:v>
                </c:pt>
                <c:pt idx="6">
                  <c:v>464.8</c:v>
                </c:pt>
                <c:pt idx="7">
                  <c:v>392.8</c:v>
                </c:pt>
                <c:pt idx="8">
                  <c:v>458</c:v>
                </c:pt>
                <c:pt idx="9">
                  <c:v>494.7</c:v>
                </c:pt>
                <c:pt idx="10">
                  <c:v>461.6</c:v>
                </c:pt>
                <c:pt idx="11">
                  <c:v>461.1</c:v>
                </c:pt>
                <c:pt idx="12">
                  <c:v>382.2</c:v>
                </c:pt>
                <c:pt idx="13">
                  <c:v>406.7</c:v>
                </c:pt>
                <c:pt idx="14">
                  <c:v>411.3</c:v>
                </c:pt>
                <c:pt idx="15">
                  <c:v>394.6</c:v>
                </c:pt>
                <c:pt idx="16">
                  <c:v>370.1</c:v>
                </c:pt>
                <c:pt idx="17">
                  <c:v>341.3</c:v>
                </c:pt>
                <c:pt idx="18">
                  <c:v>348.8</c:v>
                </c:pt>
                <c:pt idx="19">
                  <c:v>282.3</c:v>
                </c:pt>
                <c:pt idx="20">
                  <c:v>234.2</c:v>
                </c:pt>
                <c:pt idx="21">
                  <c:v>299.3</c:v>
                </c:pt>
                <c:pt idx="22">
                  <c:v>293.5</c:v>
                </c:pt>
                <c:pt idx="23">
                  <c:v>237.5</c:v>
                </c:pt>
                <c:pt idx="24">
                  <c:v>167</c:v>
                </c:pt>
                <c:pt idx="25">
                  <c:v>221.4</c:v>
                </c:pt>
                <c:pt idx="26">
                  <c:v>213.9</c:v>
                </c:pt>
                <c:pt idx="27">
                  <c:v>147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83A-4621-8254-B2A85CBE32A6}"/>
            </c:ext>
          </c:extLst>
        </c:ser>
        <c:ser>
          <c:idx val="3"/>
          <c:order val="3"/>
          <c:tx>
            <c:v>100% Amyris 500 PPM</c:v>
          </c:tx>
          <c:spPr>
            <a:ln w="19050">
              <a:noFill/>
            </a:ln>
          </c:spPr>
          <c:marker>
            <c:symbol val="x"/>
            <c:size val="2"/>
          </c:marker>
          <c:trendline>
            <c:spPr>
              <a:ln w="15875">
                <a:solidFill>
                  <a:schemeClr val="accent4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Amyris Duplicate'!$D$4:$D$26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15</c:v>
                </c:pt>
                <c:pt idx="6">
                  <c:v>16</c:v>
                </c:pt>
                <c:pt idx="7">
                  <c:v>18</c:v>
                </c:pt>
                <c:pt idx="8">
                  <c:v>20</c:v>
                </c:pt>
                <c:pt idx="9">
                  <c:v>21</c:v>
                </c:pt>
                <c:pt idx="10">
                  <c:v>23</c:v>
                </c:pt>
                <c:pt idx="11">
                  <c:v>62</c:v>
                </c:pt>
                <c:pt idx="12">
                  <c:v>63</c:v>
                </c:pt>
                <c:pt idx="13">
                  <c:v>67</c:v>
                </c:pt>
                <c:pt idx="14">
                  <c:v>68</c:v>
                </c:pt>
                <c:pt idx="15">
                  <c:v>69</c:v>
                </c:pt>
                <c:pt idx="16">
                  <c:v>93</c:v>
                </c:pt>
                <c:pt idx="17">
                  <c:v>94</c:v>
                </c:pt>
                <c:pt idx="18">
                  <c:v>100</c:v>
                </c:pt>
                <c:pt idx="19">
                  <c:v>104</c:v>
                </c:pt>
                <c:pt idx="20">
                  <c:v>106</c:v>
                </c:pt>
                <c:pt idx="21">
                  <c:v>113</c:v>
                </c:pt>
                <c:pt idx="22">
                  <c:v>170</c:v>
                </c:pt>
              </c:numCache>
            </c:numRef>
          </c:xVal>
          <c:yVal>
            <c:numRef>
              <c:f>'100% Amyris Duplicate'!$J$4:$J$26</c:f>
              <c:numCache>
                <c:formatCode>0.0</c:formatCode>
                <c:ptCount val="23"/>
                <c:pt idx="0">
                  <c:v>426.6</c:v>
                </c:pt>
                <c:pt idx="1">
                  <c:v>455.9</c:v>
                </c:pt>
                <c:pt idx="2">
                  <c:v>400.7</c:v>
                </c:pt>
                <c:pt idx="3">
                  <c:v>422.2</c:v>
                </c:pt>
                <c:pt idx="4">
                  <c:v>437.5</c:v>
                </c:pt>
                <c:pt idx="5">
                  <c:v>384</c:v>
                </c:pt>
                <c:pt idx="6">
                  <c:v>368</c:v>
                </c:pt>
                <c:pt idx="7">
                  <c:v>399</c:v>
                </c:pt>
                <c:pt idx="8">
                  <c:v>404.3</c:v>
                </c:pt>
                <c:pt idx="9">
                  <c:v>453.4</c:v>
                </c:pt>
                <c:pt idx="10">
                  <c:v>428</c:v>
                </c:pt>
                <c:pt idx="11">
                  <c:v>438.9</c:v>
                </c:pt>
                <c:pt idx="12">
                  <c:v>397.8</c:v>
                </c:pt>
                <c:pt idx="13">
                  <c:v>435.8</c:v>
                </c:pt>
                <c:pt idx="14">
                  <c:v>426.5</c:v>
                </c:pt>
                <c:pt idx="15">
                  <c:v>422.1</c:v>
                </c:pt>
                <c:pt idx="16">
                  <c:v>349</c:v>
                </c:pt>
                <c:pt idx="17">
                  <c:v>392.9</c:v>
                </c:pt>
                <c:pt idx="18">
                  <c:v>370.7</c:v>
                </c:pt>
                <c:pt idx="19">
                  <c:v>411.7</c:v>
                </c:pt>
                <c:pt idx="20">
                  <c:v>397</c:v>
                </c:pt>
                <c:pt idx="21">
                  <c:v>407</c:v>
                </c:pt>
                <c:pt idx="22">
                  <c:v>411.7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83A-4621-8254-B2A85CBE32A6}"/>
            </c:ext>
          </c:extLst>
        </c:ser>
        <c:ser>
          <c:idx val="4"/>
          <c:order val="4"/>
          <c:tx>
            <c:v>100% ATJ 500 PPM</c:v>
          </c:tx>
          <c:spPr>
            <a:ln w="19050">
              <a:noFill/>
            </a:ln>
          </c:spPr>
          <c:marker>
            <c:symbol val="star"/>
            <c:size val="2"/>
          </c:marker>
          <c:trendline>
            <c:spPr>
              <a:ln w="15875">
                <a:solidFill>
                  <a:schemeClr val="accent5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ATJ'!$D$4:$D$28</c:f>
              <c:numCache>
                <c:formatCode>0.00</c:formatCode>
                <c:ptCount val="25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28</c:v>
                </c:pt>
                <c:pt idx="7">
                  <c:v>34</c:v>
                </c:pt>
                <c:pt idx="8">
                  <c:v>36</c:v>
                </c:pt>
                <c:pt idx="9">
                  <c:v>41</c:v>
                </c:pt>
                <c:pt idx="10">
                  <c:v>45</c:v>
                </c:pt>
                <c:pt idx="11">
                  <c:v>70</c:v>
                </c:pt>
                <c:pt idx="12">
                  <c:v>72</c:v>
                </c:pt>
                <c:pt idx="13">
                  <c:v>77</c:v>
                </c:pt>
                <c:pt idx="14">
                  <c:v>81</c:v>
                </c:pt>
                <c:pt idx="15">
                  <c:v>87</c:v>
                </c:pt>
                <c:pt idx="16">
                  <c:v>94</c:v>
                </c:pt>
                <c:pt idx="17">
                  <c:v>97</c:v>
                </c:pt>
                <c:pt idx="18">
                  <c:v>125</c:v>
                </c:pt>
                <c:pt idx="19">
                  <c:v>131</c:v>
                </c:pt>
                <c:pt idx="20">
                  <c:v>132</c:v>
                </c:pt>
                <c:pt idx="21">
                  <c:v>133</c:v>
                </c:pt>
                <c:pt idx="22">
                  <c:v>136</c:v>
                </c:pt>
                <c:pt idx="23">
                  <c:v>174</c:v>
                </c:pt>
                <c:pt idx="24">
                  <c:v>175</c:v>
                </c:pt>
              </c:numCache>
            </c:numRef>
          </c:xVal>
          <c:yVal>
            <c:numRef>
              <c:f>'100% ATJ'!$I$4:$I$28</c:f>
              <c:numCache>
                <c:formatCode>General</c:formatCode>
                <c:ptCount val="25"/>
                <c:pt idx="0">
                  <c:v>392.3</c:v>
                </c:pt>
                <c:pt idx="1">
                  <c:v>371.3</c:v>
                </c:pt>
                <c:pt idx="2">
                  <c:v>380.4</c:v>
                </c:pt>
                <c:pt idx="3">
                  <c:v>383.4</c:v>
                </c:pt>
                <c:pt idx="4">
                  <c:v>364.4</c:v>
                </c:pt>
                <c:pt idx="5">
                  <c:v>402.3</c:v>
                </c:pt>
                <c:pt idx="6">
                  <c:v>343.3</c:v>
                </c:pt>
                <c:pt idx="7" formatCode="0.0">
                  <c:v>376.2</c:v>
                </c:pt>
                <c:pt idx="8">
                  <c:v>388.3</c:v>
                </c:pt>
                <c:pt idx="9">
                  <c:v>375.1</c:v>
                </c:pt>
                <c:pt idx="10" formatCode="0.0">
                  <c:v>337.3</c:v>
                </c:pt>
                <c:pt idx="11" formatCode="0.0">
                  <c:v>322.7</c:v>
                </c:pt>
                <c:pt idx="12" formatCode="0.0">
                  <c:v>268.3</c:v>
                </c:pt>
                <c:pt idx="13" formatCode="0.0">
                  <c:v>265.39999999999998</c:v>
                </c:pt>
                <c:pt idx="14" formatCode="0.0">
                  <c:v>255.7</c:v>
                </c:pt>
                <c:pt idx="15" formatCode="0.0">
                  <c:v>250.5</c:v>
                </c:pt>
                <c:pt idx="16" formatCode="0.0">
                  <c:v>180.8</c:v>
                </c:pt>
                <c:pt idx="17" formatCode="0.0">
                  <c:v>189.7</c:v>
                </c:pt>
                <c:pt idx="18" formatCode="0.0">
                  <c:v>208.8</c:v>
                </c:pt>
                <c:pt idx="19" formatCode="0.0">
                  <c:v>233.1</c:v>
                </c:pt>
                <c:pt idx="20">
                  <c:v>176.8</c:v>
                </c:pt>
                <c:pt idx="21">
                  <c:v>191.5</c:v>
                </c:pt>
                <c:pt idx="22">
                  <c:v>169.1</c:v>
                </c:pt>
                <c:pt idx="23">
                  <c:v>168.6</c:v>
                </c:pt>
                <c:pt idx="24">
                  <c:v>177.3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83A-4621-8254-B2A85CBE3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197416"/>
        <c:axId val="575193104"/>
      </c:scatterChart>
      <c:valAx>
        <c:axId val="575197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5193104"/>
        <c:crosses val="autoZero"/>
        <c:crossBetween val="midCat"/>
      </c:valAx>
      <c:valAx>
        <c:axId val="5751931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</a:t>
                </a:r>
                <a:r>
                  <a:rPr lang="en-GB" baseline="0"/>
                  <a:t> </a:t>
                </a:r>
                <a:r>
                  <a:rPr lang="en-GB"/>
                  <a:t>wt)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19741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500 PPM INC</a:t>
            </a:r>
            <a:r>
              <a:rPr lang="en-US" baseline="0"/>
              <a:t> BLENDS</a:t>
            </a:r>
            <a:endParaRPr lang="en-US"/>
          </a:p>
          <a:p>
            <a:pPr>
              <a:defRPr/>
            </a:pP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179620550683207E-2"/>
          <c:y val="9.3584912441782801E-3"/>
          <c:w val="0.60153527169897347"/>
          <c:h val="0.73965746277636413"/>
        </c:manualLayout>
      </c:layout>
      <c:scatterChart>
        <c:scatterStyle val="lineMarker"/>
        <c:varyColors val="0"/>
        <c:ser>
          <c:idx val="0"/>
          <c:order val="0"/>
          <c:tx>
            <c:v>100%Jet A-1 500ppm B.</c:v>
          </c:tx>
          <c:spPr>
            <a:ln w="19050">
              <a:noFill/>
            </a:ln>
          </c:spPr>
          <c:marker>
            <c:symbol val="diamond"/>
            <c:size val="2"/>
          </c:marker>
          <c:trendline>
            <c:spPr>
              <a:ln w="15875" cap="rnd">
                <a:solidFill>
                  <a:schemeClr val="accent1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jet A-1 Dup'!$D$4:$D$32</c:f>
              <c:numCache>
                <c:formatCode>0.00</c:formatCode>
                <c:ptCount val="2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15</c:v>
                </c:pt>
                <c:pt idx="4">
                  <c:v>17</c:v>
                </c:pt>
                <c:pt idx="5">
                  <c:v>25</c:v>
                </c:pt>
                <c:pt idx="6">
                  <c:v>30</c:v>
                </c:pt>
                <c:pt idx="7">
                  <c:v>32</c:v>
                </c:pt>
                <c:pt idx="8">
                  <c:v>39</c:v>
                </c:pt>
                <c:pt idx="9">
                  <c:v>40</c:v>
                </c:pt>
                <c:pt idx="10">
                  <c:v>50</c:v>
                </c:pt>
                <c:pt idx="11">
                  <c:v>54</c:v>
                </c:pt>
                <c:pt idx="12">
                  <c:v>57</c:v>
                </c:pt>
                <c:pt idx="13">
                  <c:v>59</c:v>
                </c:pt>
                <c:pt idx="14">
                  <c:v>60</c:v>
                </c:pt>
                <c:pt idx="15">
                  <c:v>92</c:v>
                </c:pt>
                <c:pt idx="16">
                  <c:v>95</c:v>
                </c:pt>
                <c:pt idx="17">
                  <c:v>100</c:v>
                </c:pt>
                <c:pt idx="18">
                  <c:v>102</c:v>
                </c:pt>
                <c:pt idx="19">
                  <c:v>137</c:v>
                </c:pt>
                <c:pt idx="20">
                  <c:v>139</c:v>
                </c:pt>
                <c:pt idx="21">
                  <c:v>142</c:v>
                </c:pt>
                <c:pt idx="22">
                  <c:v>144</c:v>
                </c:pt>
                <c:pt idx="23">
                  <c:v>167</c:v>
                </c:pt>
                <c:pt idx="24">
                  <c:v>168</c:v>
                </c:pt>
                <c:pt idx="25">
                  <c:v>169</c:v>
                </c:pt>
                <c:pt idx="26">
                  <c:v>171</c:v>
                </c:pt>
                <c:pt idx="27">
                  <c:v>175</c:v>
                </c:pt>
                <c:pt idx="28">
                  <c:v>179</c:v>
                </c:pt>
              </c:numCache>
            </c:numRef>
          </c:xVal>
          <c:yVal>
            <c:numRef>
              <c:f>'100% jet A-1 Dup'!$J$4:$J$32</c:f>
              <c:numCache>
                <c:formatCode>0.0</c:formatCode>
                <c:ptCount val="29"/>
                <c:pt idx="0" formatCode="General">
                  <c:v>483.9</c:v>
                </c:pt>
                <c:pt idx="1">
                  <c:v>471.1</c:v>
                </c:pt>
                <c:pt idx="2" formatCode="General">
                  <c:v>527.6</c:v>
                </c:pt>
                <c:pt idx="3" formatCode="General">
                  <c:v>485.4</c:v>
                </c:pt>
                <c:pt idx="4" formatCode="General">
                  <c:v>491.5</c:v>
                </c:pt>
                <c:pt idx="5" formatCode="General">
                  <c:v>498.3</c:v>
                </c:pt>
                <c:pt idx="6" formatCode="General">
                  <c:v>487.8</c:v>
                </c:pt>
                <c:pt idx="7">
                  <c:v>505</c:v>
                </c:pt>
                <c:pt idx="8" formatCode="General">
                  <c:v>496.9</c:v>
                </c:pt>
                <c:pt idx="9" formatCode="General">
                  <c:v>486.9</c:v>
                </c:pt>
                <c:pt idx="10" formatCode="General">
                  <c:v>480.2</c:v>
                </c:pt>
                <c:pt idx="11" formatCode="General">
                  <c:v>490.3</c:v>
                </c:pt>
                <c:pt idx="12" formatCode="General">
                  <c:v>477.5</c:v>
                </c:pt>
                <c:pt idx="13" formatCode="General">
                  <c:v>494.8</c:v>
                </c:pt>
                <c:pt idx="14" formatCode="General">
                  <c:v>478.1</c:v>
                </c:pt>
                <c:pt idx="15" formatCode="General">
                  <c:v>398.6</c:v>
                </c:pt>
                <c:pt idx="16" formatCode="General">
                  <c:v>399.3</c:v>
                </c:pt>
                <c:pt idx="17" formatCode="General">
                  <c:v>393.3</c:v>
                </c:pt>
                <c:pt idx="18" formatCode="General">
                  <c:v>390.6</c:v>
                </c:pt>
                <c:pt idx="19" formatCode="General">
                  <c:v>335.1</c:v>
                </c:pt>
                <c:pt idx="20" formatCode="General">
                  <c:v>314.39999999999998</c:v>
                </c:pt>
                <c:pt idx="21" formatCode="General">
                  <c:v>314.39999999999998</c:v>
                </c:pt>
                <c:pt idx="22" formatCode="General">
                  <c:v>314.39999999999998</c:v>
                </c:pt>
                <c:pt idx="23" formatCode="General">
                  <c:v>311.7</c:v>
                </c:pt>
                <c:pt idx="24" formatCode="General">
                  <c:v>312.39999999999998</c:v>
                </c:pt>
                <c:pt idx="25" formatCode="General">
                  <c:v>337.2</c:v>
                </c:pt>
                <c:pt idx="26" formatCode="General">
                  <c:v>317.39999999999998</c:v>
                </c:pt>
                <c:pt idx="27" formatCode="General">
                  <c:v>305.89999999999998</c:v>
                </c:pt>
                <c:pt idx="28" formatCode="General">
                  <c:v>215.6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F5-4F40-981B-91AFBDC03772}"/>
            </c:ext>
          </c:extLst>
        </c:ser>
        <c:ser>
          <c:idx val="1"/>
          <c:order val="1"/>
          <c:tx>
            <c:v>100% S-8 500 PPM B.</c:v>
          </c:tx>
          <c:spPr>
            <a:ln w="19050">
              <a:noFill/>
            </a:ln>
          </c:spPr>
          <c:marker>
            <c:symbol val="square"/>
            <c:size val="2"/>
          </c:marker>
          <c:trendline>
            <c:spPr>
              <a:ln w="15875">
                <a:solidFill>
                  <a:schemeClr val="accent2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s-8 Duplicate'!$D$4:$D$31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34</c:v>
                </c:pt>
                <c:pt idx="9">
                  <c:v>37</c:v>
                </c:pt>
                <c:pt idx="10">
                  <c:v>38</c:v>
                </c:pt>
                <c:pt idx="11">
                  <c:v>41</c:v>
                </c:pt>
                <c:pt idx="12">
                  <c:v>43</c:v>
                </c:pt>
                <c:pt idx="13">
                  <c:v>55</c:v>
                </c:pt>
                <c:pt idx="14">
                  <c:v>56</c:v>
                </c:pt>
                <c:pt idx="15">
                  <c:v>97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127</c:v>
                </c:pt>
                <c:pt idx="21">
                  <c:v>145</c:v>
                </c:pt>
                <c:pt idx="22">
                  <c:v>151</c:v>
                </c:pt>
                <c:pt idx="23">
                  <c:v>152</c:v>
                </c:pt>
                <c:pt idx="24">
                  <c:v>154</c:v>
                </c:pt>
                <c:pt idx="25">
                  <c:v>155</c:v>
                </c:pt>
                <c:pt idx="26">
                  <c:v>172</c:v>
                </c:pt>
                <c:pt idx="27">
                  <c:v>177</c:v>
                </c:pt>
              </c:numCache>
            </c:numRef>
          </c:xVal>
          <c:yVal>
            <c:numRef>
              <c:f>'100% s-8 Duplicate'!$I$4:$I$31</c:f>
              <c:numCache>
                <c:formatCode>General</c:formatCode>
                <c:ptCount val="28"/>
                <c:pt idx="0">
                  <c:v>475.2</c:v>
                </c:pt>
                <c:pt idx="1">
                  <c:v>415.8</c:v>
                </c:pt>
                <c:pt idx="2">
                  <c:v>425.1</c:v>
                </c:pt>
                <c:pt idx="3">
                  <c:v>387.2</c:v>
                </c:pt>
                <c:pt idx="4">
                  <c:v>395.8</c:v>
                </c:pt>
                <c:pt idx="5">
                  <c:v>414.4</c:v>
                </c:pt>
                <c:pt idx="6">
                  <c:v>411.9</c:v>
                </c:pt>
                <c:pt idx="7">
                  <c:v>395</c:v>
                </c:pt>
                <c:pt idx="8">
                  <c:v>365.4</c:v>
                </c:pt>
                <c:pt idx="9" formatCode="0.0">
                  <c:v>337.3</c:v>
                </c:pt>
                <c:pt idx="10">
                  <c:v>296.7</c:v>
                </c:pt>
                <c:pt idx="11">
                  <c:v>299.7</c:v>
                </c:pt>
                <c:pt idx="12" formatCode="0.0">
                  <c:v>320.2</c:v>
                </c:pt>
                <c:pt idx="13" formatCode="0.0">
                  <c:v>316.3</c:v>
                </c:pt>
                <c:pt idx="14" formatCode="0.0">
                  <c:v>329.6</c:v>
                </c:pt>
                <c:pt idx="15" formatCode="0.0">
                  <c:v>248.1</c:v>
                </c:pt>
                <c:pt idx="19" formatCode="0.0">
                  <c:v>227.5</c:v>
                </c:pt>
                <c:pt idx="20" formatCode="0.0">
                  <c:v>216.6</c:v>
                </c:pt>
                <c:pt idx="21" formatCode="0.0">
                  <c:v>172.5</c:v>
                </c:pt>
                <c:pt idx="22">
                  <c:v>193.1</c:v>
                </c:pt>
                <c:pt idx="23">
                  <c:v>191.8</c:v>
                </c:pt>
                <c:pt idx="24">
                  <c:v>169.6</c:v>
                </c:pt>
                <c:pt idx="25">
                  <c:v>175.8</c:v>
                </c:pt>
                <c:pt idx="26">
                  <c:v>142.69999999999999</c:v>
                </c:pt>
                <c:pt idx="27">
                  <c:v>148.6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6F5-4F40-981B-91AFBDC03772}"/>
            </c:ext>
          </c:extLst>
        </c:ser>
        <c:ser>
          <c:idx val="2"/>
          <c:order val="2"/>
          <c:tx>
            <c:v>100% HEFA 500 PPM</c:v>
          </c:tx>
          <c:spPr>
            <a:ln w="19050">
              <a:noFill/>
            </a:ln>
          </c:spPr>
          <c:marker>
            <c:symbol val="triangle"/>
            <c:size val="2"/>
          </c:marker>
          <c:trendline>
            <c:spPr>
              <a:ln w="15875" cmpd="sng">
                <a:solidFill>
                  <a:schemeClr val="accent3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HEFA'!$D$4:$D$31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27</c:v>
                </c:pt>
                <c:pt idx="7">
                  <c:v>29</c:v>
                </c:pt>
                <c:pt idx="8">
                  <c:v>32</c:v>
                </c:pt>
                <c:pt idx="9">
                  <c:v>33</c:v>
                </c:pt>
                <c:pt idx="10">
                  <c:v>35</c:v>
                </c:pt>
                <c:pt idx="11">
                  <c:v>39</c:v>
                </c:pt>
                <c:pt idx="12">
                  <c:v>40</c:v>
                </c:pt>
                <c:pt idx="13">
                  <c:v>76</c:v>
                </c:pt>
                <c:pt idx="14">
                  <c:v>77</c:v>
                </c:pt>
                <c:pt idx="15">
                  <c:v>78</c:v>
                </c:pt>
                <c:pt idx="16">
                  <c:v>81</c:v>
                </c:pt>
                <c:pt idx="17">
                  <c:v>126</c:v>
                </c:pt>
                <c:pt idx="18">
                  <c:v>129</c:v>
                </c:pt>
                <c:pt idx="19">
                  <c:v>132</c:v>
                </c:pt>
                <c:pt idx="20">
                  <c:v>133</c:v>
                </c:pt>
                <c:pt idx="21">
                  <c:v>135</c:v>
                </c:pt>
                <c:pt idx="22">
                  <c:v>157</c:v>
                </c:pt>
                <c:pt idx="23">
                  <c:v>159</c:v>
                </c:pt>
                <c:pt idx="24">
                  <c:v>160</c:v>
                </c:pt>
                <c:pt idx="25">
                  <c:v>161</c:v>
                </c:pt>
                <c:pt idx="26">
                  <c:v>163</c:v>
                </c:pt>
                <c:pt idx="27">
                  <c:v>191</c:v>
                </c:pt>
              </c:numCache>
            </c:numRef>
          </c:xVal>
          <c:yVal>
            <c:numRef>
              <c:f>'100% HEFA'!$I$4:$I$31</c:f>
              <c:numCache>
                <c:formatCode>0.0</c:formatCode>
                <c:ptCount val="28"/>
                <c:pt idx="0">
                  <c:v>443.7</c:v>
                </c:pt>
                <c:pt idx="1">
                  <c:v>433.5</c:v>
                </c:pt>
                <c:pt idx="2">
                  <c:v>475</c:v>
                </c:pt>
                <c:pt idx="3">
                  <c:v>475.7</c:v>
                </c:pt>
                <c:pt idx="4">
                  <c:v>489</c:v>
                </c:pt>
                <c:pt idx="5">
                  <c:v>474.8</c:v>
                </c:pt>
                <c:pt idx="6">
                  <c:v>464.8</c:v>
                </c:pt>
                <c:pt idx="7">
                  <c:v>392.8</c:v>
                </c:pt>
                <c:pt idx="8">
                  <c:v>458</c:v>
                </c:pt>
                <c:pt idx="9">
                  <c:v>494.7</c:v>
                </c:pt>
                <c:pt idx="10">
                  <c:v>461.6</c:v>
                </c:pt>
                <c:pt idx="11">
                  <c:v>461.1</c:v>
                </c:pt>
                <c:pt idx="12">
                  <c:v>382.2</c:v>
                </c:pt>
                <c:pt idx="13">
                  <c:v>406.7</c:v>
                </c:pt>
                <c:pt idx="14">
                  <c:v>411.3</c:v>
                </c:pt>
                <c:pt idx="15">
                  <c:v>394.6</c:v>
                </c:pt>
                <c:pt idx="16">
                  <c:v>370.1</c:v>
                </c:pt>
                <c:pt idx="17">
                  <c:v>341.3</c:v>
                </c:pt>
                <c:pt idx="18">
                  <c:v>348.8</c:v>
                </c:pt>
                <c:pt idx="19">
                  <c:v>282.3</c:v>
                </c:pt>
                <c:pt idx="20">
                  <c:v>234.2</c:v>
                </c:pt>
                <c:pt idx="21">
                  <c:v>299.3</c:v>
                </c:pt>
                <c:pt idx="22">
                  <c:v>293.5</c:v>
                </c:pt>
                <c:pt idx="23">
                  <c:v>237.5</c:v>
                </c:pt>
                <c:pt idx="24">
                  <c:v>167</c:v>
                </c:pt>
                <c:pt idx="25">
                  <c:v>221.4</c:v>
                </c:pt>
                <c:pt idx="26">
                  <c:v>213.9</c:v>
                </c:pt>
                <c:pt idx="27">
                  <c:v>147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6F5-4F40-981B-91AFBDC03772}"/>
            </c:ext>
          </c:extLst>
        </c:ser>
        <c:ser>
          <c:idx val="3"/>
          <c:order val="3"/>
          <c:tx>
            <c:v>100% Amyris 500 PPM</c:v>
          </c:tx>
          <c:spPr>
            <a:ln w="19050">
              <a:noFill/>
            </a:ln>
          </c:spPr>
          <c:marker>
            <c:symbol val="x"/>
            <c:size val="2"/>
          </c:marker>
          <c:trendline>
            <c:spPr>
              <a:ln w="15875">
                <a:solidFill>
                  <a:schemeClr val="accent4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Amyris Duplicate'!$D$4:$D$26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15</c:v>
                </c:pt>
                <c:pt idx="6">
                  <c:v>16</c:v>
                </c:pt>
                <c:pt idx="7">
                  <c:v>18</c:v>
                </c:pt>
                <c:pt idx="8">
                  <c:v>20</c:v>
                </c:pt>
                <c:pt idx="9">
                  <c:v>21</c:v>
                </c:pt>
                <c:pt idx="10">
                  <c:v>23</c:v>
                </c:pt>
                <c:pt idx="11">
                  <c:v>62</c:v>
                </c:pt>
                <c:pt idx="12">
                  <c:v>63</c:v>
                </c:pt>
                <c:pt idx="13">
                  <c:v>67</c:v>
                </c:pt>
                <c:pt idx="14">
                  <c:v>68</c:v>
                </c:pt>
                <c:pt idx="15">
                  <c:v>69</c:v>
                </c:pt>
                <c:pt idx="16">
                  <c:v>93</c:v>
                </c:pt>
                <c:pt idx="17">
                  <c:v>94</c:v>
                </c:pt>
                <c:pt idx="18">
                  <c:v>100</c:v>
                </c:pt>
                <c:pt idx="19">
                  <c:v>104</c:v>
                </c:pt>
                <c:pt idx="20">
                  <c:v>106</c:v>
                </c:pt>
                <c:pt idx="21">
                  <c:v>113</c:v>
                </c:pt>
                <c:pt idx="22">
                  <c:v>170</c:v>
                </c:pt>
              </c:numCache>
            </c:numRef>
          </c:xVal>
          <c:yVal>
            <c:numRef>
              <c:f>'100% Amyris Duplicate'!$J$4:$J$26</c:f>
              <c:numCache>
                <c:formatCode>0.0</c:formatCode>
                <c:ptCount val="23"/>
                <c:pt idx="0">
                  <c:v>426.6</c:v>
                </c:pt>
                <c:pt idx="1">
                  <c:v>455.9</c:v>
                </c:pt>
                <c:pt idx="2">
                  <c:v>400.7</c:v>
                </c:pt>
                <c:pt idx="3">
                  <c:v>422.2</c:v>
                </c:pt>
                <c:pt idx="4">
                  <c:v>437.5</c:v>
                </c:pt>
                <c:pt idx="5">
                  <c:v>384</c:v>
                </c:pt>
                <c:pt idx="6">
                  <c:v>368</c:v>
                </c:pt>
                <c:pt idx="7">
                  <c:v>399</c:v>
                </c:pt>
                <c:pt idx="8">
                  <c:v>404.3</c:v>
                </c:pt>
                <c:pt idx="9">
                  <c:v>453.4</c:v>
                </c:pt>
                <c:pt idx="10">
                  <c:v>428</c:v>
                </c:pt>
                <c:pt idx="11">
                  <c:v>438.9</c:v>
                </c:pt>
                <c:pt idx="12">
                  <c:v>397.8</c:v>
                </c:pt>
                <c:pt idx="13">
                  <c:v>435.8</c:v>
                </c:pt>
                <c:pt idx="14">
                  <c:v>426.5</c:v>
                </c:pt>
                <c:pt idx="15">
                  <c:v>422.1</c:v>
                </c:pt>
                <c:pt idx="16">
                  <c:v>349</c:v>
                </c:pt>
                <c:pt idx="17">
                  <c:v>392.9</c:v>
                </c:pt>
                <c:pt idx="18">
                  <c:v>370.7</c:v>
                </c:pt>
                <c:pt idx="19">
                  <c:v>411.7</c:v>
                </c:pt>
                <c:pt idx="20">
                  <c:v>397</c:v>
                </c:pt>
                <c:pt idx="21">
                  <c:v>407</c:v>
                </c:pt>
                <c:pt idx="22">
                  <c:v>411.7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6F5-4F40-981B-91AFBDC03772}"/>
            </c:ext>
          </c:extLst>
        </c:ser>
        <c:ser>
          <c:idx val="4"/>
          <c:order val="4"/>
          <c:tx>
            <c:v>100% ATJ 500 PPM</c:v>
          </c:tx>
          <c:spPr>
            <a:ln w="19050">
              <a:noFill/>
            </a:ln>
          </c:spPr>
          <c:marker>
            <c:symbol val="star"/>
            <c:size val="2"/>
          </c:marker>
          <c:trendline>
            <c:spPr>
              <a:ln w="15875">
                <a:solidFill>
                  <a:schemeClr val="accent5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ATJ'!$D$4:$D$28</c:f>
              <c:numCache>
                <c:formatCode>0.00</c:formatCode>
                <c:ptCount val="25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28</c:v>
                </c:pt>
                <c:pt idx="7">
                  <c:v>34</c:v>
                </c:pt>
                <c:pt idx="8">
                  <c:v>36</c:v>
                </c:pt>
                <c:pt idx="9">
                  <c:v>41</c:v>
                </c:pt>
                <c:pt idx="10">
                  <c:v>45</c:v>
                </c:pt>
                <c:pt idx="11">
                  <c:v>70</c:v>
                </c:pt>
                <c:pt idx="12">
                  <c:v>72</c:v>
                </c:pt>
                <c:pt idx="13">
                  <c:v>77</c:v>
                </c:pt>
                <c:pt idx="14">
                  <c:v>81</c:v>
                </c:pt>
                <c:pt idx="15">
                  <c:v>87</c:v>
                </c:pt>
                <c:pt idx="16">
                  <c:v>94</c:v>
                </c:pt>
                <c:pt idx="17">
                  <c:v>97</c:v>
                </c:pt>
                <c:pt idx="18">
                  <c:v>125</c:v>
                </c:pt>
                <c:pt idx="19">
                  <c:v>131</c:v>
                </c:pt>
                <c:pt idx="20">
                  <c:v>132</c:v>
                </c:pt>
                <c:pt idx="21">
                  <c:v>133</c:v>
                </c:pt>
                <c:pt idx="22">
                  <c:v>136</c:v>
                </c:pt>
                <c:pt idx="23">
                  <c:v>174</c:v>
                </c:pt>
                <c:pt idx="24">
                  <c:v>175</c:v>
                </c:pt>
              </c:numCache>
            </c:numRef>
          </c:xVal>
          <c:yVal>
            <c:numRef>
              <c:f>'100% ATJ'!$I$4:$I$28</c:f>
              <c:numCache>
                <c:formatCode>General</c:formatCode>
                <c:ptCount val="25"/>
                <c:pt idx="0">
                  <c:v>392.3</c:v>
                </c:pt>
                <c:pt idx="1">
                  <c:v>371.3</c:v>
                </c:pt>
                <c:pt idx="2">
                  <c:v>380.4</c:v>
                </c:pt>
                <c:pt idx="3">
                  <c:v>383.4</c:v>
                </c:pt>
                <c:pt idx="4">
                  <c:v>364.4</c:v>
                </c:pt>
                <c:pt idx="5">
                  <c:v>402.3</c:v>
                </c:pt>
                <c:pt idx="6">
                  <c:v>343.3</c:v>
                </c:pt>
                <c:pt idx="7" formatCode="0.0">
                  <c:v>376.2</c:v>
                </c:pt>
                <c:pt idx="8">
                  <c:v>388.3</c:v>
                </c:pt>
                <c:pt idx="9">
                  <c:v>375.1</c:v>
                </c:pt>
                <c:pt idx="10" formatCode="0.0">
                  <c:v>337.3</c:v>
                </c:pt>
                <c:pt idx="11" formatCode="0.0">
                  <c:v>322.7</c:v>
                </c:pt>
                <c:pt idx="12" formatCode="0.0">
                  <c:v>268.3</c:v>
                </c:pt>
                <c:pt idx="13" formatCode="0.0">
                  <c:v>265.39999999999998</c:v>
                </c:pt>
                <c:pt idx="14" formatCode="0.0">
                  <c:v>255.7</c:v>
                </c:pt>
                <c:pt idx="15" formatCode="0.0">
                  <c:v>250.5</c:v>
                </c:pt>
                <c:pt idx="16" formatCode="0.0">
                  <c:v>180.8</c:v>
                </c:pt>
                <c:pt idx="17" formatCode="0.0">
                  <c:v>189.7</c:v>
                </c:pt>
                <c:pt idx="18" formatCode="0.0">
                  <c:v>208.8</c:v>
                </c:pt>
                <c:pt idx="19" formatCode="0.0">
                  <c:v>233.1</c:v>
                </c:pt>
                <c:pt idx="20">
                  <c:v>176.8</c:v>
                </c:pt>
                <c:pt idx="21">
                  <c:v>191.5</c:v>
                </c:pt>
                <c:pt idx="22">
                  <c:v>169.1</c:v>
                </c:pt>
                <c:pt idx="23">
                  <c:v>168.6</c:v>
                </c:pt>
                <c:pt idx="24">
                  <c:v>177.3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6F5-4F40-981B-91AFBDC03772}"/>
            </c:ext>
          </c:extLst>
        </c:ser>
        <c:ser>
          <c:idx val="5"/>
          <c:order val="5"/>
          <c:tx>
            <c:v>50% JET A1 &amp; 50% S-8'!</c:v>
          </c:tx>
          <c:spPr>
            <a:ln w="19050">
              <a:noFill/>
            </a:ln>
          </c:spPr>
          <c:marker>
            <c:symbol val="circle"/>
            <c:size val="2"/>
          </c:marker>
          <c:trendline>
            <c:trendlineType val="log"/>
            <c:dispRSqr val="0"/>
            <c:dispEq val="0"/>
          </c:trendline>
          <c:trendline>
            <c:spPr>
              <a:ln>
                <a:solidFill>
                  <a:schemeClr val="accent6">
                    <a:lumMod val="75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JET A1 &amp; 50% S-8 Dup'!$D$4:$D$31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26</c:v>
                </c:pt>
                <c:pt idx="5">
                  <c:v>28</c:v>
                </c:pt>
                <c:pt idx="6">
                  <c:v>32</c:v>
                </c:pt>
                <c:pt idx="7">
                  <c:v>35</c:v>
                </c:pt>
                <c:pt idx="8">
                  <c:v>39</c:v>
                </c:pt>
                <c:pt idx="9">
                  <c:v>40</c:v>
                </c:pt>
                <c:pt idx="10">
                  <c:v>45</c:v>
                </c:pt>
                <c:pt idx="11">
                  <c:v>50</c:v>
                </c:pt>
                <c:pt idx="12">
                  <c:v>83</c:v>
                </c:pt>
                <c:pt idx="13">
                  <c:v>86</c:v>
                </c:pt>
                <c:pt idx="14">
                  <c:v>88</c:v>
                </c:pt>
                <c:pt idx="15">
                  <c:v>89</c:v>
                </c:pt>
                <c:pt idx="16">
                  <c:v>115</c:v>
                </c:pt>
                <c:pt idx="17">
                  <c:v>126</c:v>
                </c:pt>
                <c:pt idx="18">
                  <c:v>127</c:v>
                </c:pt>
                <c:pt idx="19">
                  <c:v>128</c:v>
                </c:pt>
                <c:pt idx="20">
                  <c:v>129</c:v>
                </c:pt>
                <c:pt idx="21">
                  <c:v>130</c:v>
                </c:pt>
                <c:pt idx="22">
                  <c:v>143</c:v>
                </c:pt>
                <c:pt idx="23">
                  <c:v>146</c:v>
                </c:pt>
                <c:pt idx="24">
                  <c:v>147</c:v>
                </c:pt>
                <c:pt idx="25">
                  <c:v>150</c:v>
                </c:pt>
                <c:pt idx="26">
                  <c:v>152</c:v>
                </c:pt>
                <c:pt idx="27">
                  <c:v>181</c:v>
                </c:pt>
              </c:numCache>
            </c:numRef>
          </c:xVal>
          <c:yVal>
            <c:numRef>
              <c:f>'50% JET A1 &amp; 50% S-8 Dup'!$J$4:$J$31</c:f>
              <c:numCache>
                <c:formatCode>General</c:formatCode>
                <c:ptCount val="28"/>
                <c:pt idx="0">
                  <c:v>583</c:v>
                </c:pt>
                <c:pt idx="1">
                  <c:v>535.1</c:v>
                </c:pt>
                <c:pt idx="2">
                  <c:v>577.20000000000005</c:v>
                </c:pt>
                <c:pt idx="3">
                  <c:v>582.29999999999995</c:v>
                </c:pt>
                <c:pt idx="4">
                  <c:v>578.20000000000005</c:v>
                </c:pt>
                <c:pt idx="5">
                  <c:v>524.6</c:v>
                </c:pt>
                <c:pt idx="6">
                  <c:v>535.6</c:v>
                </c:pt>
                <c:pt idx="7">
                  <c:v>511.7</c:v>
                </c:pt>
                <c:pt idx="8">
                  <c:v>497.9</c:v>
                </c:pt>
                <c:pt idx="9">
                  <c:v>497.2</c:v>
                </c:pt>
                <c:pt idx="10">
                  <c:v>521.9</c:v>
                </c:pt>
                <c:pt idx="11">
                  <c:v>497.4</c:v>
                </c:pt>
                <c:pt idx="12">
                  <c:v>489.9</c:v>
                </c:pt>
                <c:pt idx="13">
                  <c:v>458.9</c:v>
                </c:pt>
                <c:pt idx="14">
                  <c:v>453.9</c:v>
                </c:pt>
                <c:pt idx="15">
                  <c:v>475.5</c:v>
                </c:pt>
                <c:pt idx="16">
                  <c:v>405.3</c:v>
                </c:pt>
                <c:pt idx="17">
                  <c:v>408.9</c:v>
                </c:pt>
                <c:pt idx="18">
                  <c:v>295.10000000000002</c:v>
                </c:pt>
                <c:pt idx="19">
                  <c:v>403.1</c:v>
                </c:pt>
                <c:pt idx="20">
                  <c:v>362.5</c:v>
                </c:pt>
                <c:pt idx="21">
                  <c:v>357.4</c:v>
                </c:pt>
                <c:pt idx="22">
                  <c:v>330.3</c:v>
                </c:pt>
                <c:pt idx="23">
                  <c:v>285.89999999999998</c:v>
                </c:pt>
                <c:pt idx="24">
                  <c:v>372.2</c:v>
                </c:pt>
                <c:pt idx="25">
                  <c:v>289.5</c:v>
                </c:pt>
                <c:pt idx="26">
                  <c:v>263.3</c:v>
                </c:pt>
                <c:pt idx="27">
                  <c:v>352.3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A6F5-4F40-981B-91AFBDC03772}"/>
            </c:ext>
          </c:extLst>
        </c:ser>
        <c:ser>
          <c:idx val="6"/>
          <c:order val="6"/>
          <c:tx>
            <c:v>50% JET A1 &amp; 50% Amyris (2)'!</c:v>
          </c:tx>
          <c:spPr>
            <a:ln w="19050">
              <a:noFill/>
            </a:ln>
          </c:spPr>
          <c:marker>
            <c:symbol val="plus"/>
            <c:size val="2"/>
          </c:marker>
          <c:trendline>
            <c:spPr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JET A1 &amp; 50% Amyris (2)'!$D$4:$D$27</c:f>
              <c:numCache>
                <c:formatCode>0.00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7</c:v>
                </c:pt>
                <c:pt idx="4">
                  <c:v>10</c:v>
                </c:pt>
                <c:pt idx="5">
                  <c:v>11</c:v>
                </c:pt>
                <c:pt idx="6">
                  <c:v>43</c:v>
                </c:pt>
                <c:pt idx="7">
                  <c:v>57</c:v>
                </c:pt>
                <c:pt idx="8">
                  <c:v>62</c:v>
                </c:pt>
                <c:pt idx="9">
                  <c:v>65</c:v>
                </c:pt>
                <c:pt idx="10">
                  <c:v>67</c:v>
                </c:pt>
                <c:pt idx="11">
                  <c:v>68</c:v>
                </c:pt>
                <c:pt idx="12">
                  <c:v>105</c:v>
                </c:pt>
                <c:pt idx="13">
                  <c:v>106</c:v>
                </c:pt>
                <c:pt idx="14">
                  <c:v>107</c:v>
                </c:pt>
                <c:pt idx="15">
                  <c:v>108</c:v>
                </c:pt>
                <c:pt idx="16">
                  <c:v>109</c:v>
                </c:pt>
                <c:pt idx="17">
                  <c:v>140</c:v>
                </c:pt>
                <c:pt idx="18">
                  <c:v>141</c:v>
                </c:pt>
                <c:pt idx="19">
                  <c:v>142</c:v>
                </c:pt>
                <c:pt idx="20">
                  <c:v>143</c:v>
                </c:pt>
                <c:pt idx="21">
                  <c:v>172</c:v>
                </c:pt>
                <c:pt idx="22">
                  <c:v>173</c:v>
                </c:pt>
                <c:pt idx="23">
                  <c:v>175</c:v>
                </c:pt>
              </c:numCache>
            </c:numRef>
          </c:xVal>
          <c:yVal>
            <c:numRef>
              <c:f>'50% JET A1 &amp; 50% Amyris (2)'!$J$4:$J$27</c:f>
              <c:numCache>
                <c:formatCode>0.0</c:formatCode>
                <c:ptCount val="24"/>
                <c:pt idx="0">
                  <c:v>640.6</c:v>
                </c:pt>
                <c:pt idx="1">
                  <c:v>659</c:v>
                </c:pt>
                <c:pt idx="2">
                  <c:v>620.29999999999995</c:v>
                </c:pt>
                <c:pt idx="3">
                  <c:v>618.29999999999995</c:v>
                </c:pt>
                <c:pt idx="4">
                  <c:v>589.70000000000005</c:v>
                </c:pt>
                <c:pt idx="5">
                  <c:v>556.79999999999995</c:v>
                </c:pt>
                <c:pt idx="6">
                  <c:v>594.79999999999995</c:v>
                </c:pt>
                <c:pt idx="7">
                  <c:v>501.6</c:v>
                </c:pt>
                <c:pt idx="8">
                  <c:v>539.9</c:v>
                </c:pt>
                <c:pt idx="9">
                  <c:v>501.6</c:v>
                </c:pt>
                <c:pt idx="10">
                  <c:v>589.29999999999995</c:v>
                </c:pt>
                <c:pt idx="11">
                  <c:v>513</c:v>
                </c:pt>
                <c:pt idx="12">
                  <c:v>349.7</c:v>
                </c:pt>
                <c:pt idx="13">
                  <c:v>404.2</c:v>
                </c:pt>
                <c:pt idx="14">
                  <c:v>371.4</c:v>
                </c:pt>
                <c:pt idx="15">
                  <c:v>398.1</c:v>
                </c:pt>
                <c:pt idx="16">
                  <c:v>435.8</c:v>
                </c:pt>
                <c:pt idx="17">
                  <c:v>485.4</c:v>
                </c:pt>
                <c:pt idx="18">
                  <c:v>417.7</c:v>
                </c:pt>
                <c:pt idx="19">
                  <c:v>407.7</c:v>
                </c:pt>
                <c:pt idx="20">
                  <c:v>437</c:v>
                </c:pt>
                <c:pt idx="21">
                  <c:v>388.5</c:v>
                </c:pt>
                <c:pt idx="22">
                  <c:v>436.9</c:v>
                </c:pt>
                <c:pt idx="23">
                  <c:v>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A6F5-4F40-981B-91AFBDC03772}"/>
            </c:ext>
          </c:extLst>
        </c:ser>
        <c:ser>
          <c:idx val="7"/>
          <c:order val="7"/>
          <c:tx>
            <c:v>75% s-8 25% Hexanol'!</c:v>
          </c:tx>
          <c:spPr>
            <a:ln w="19050">
              <a:noFill/>
            </a:ln>
          </c:spPr>
          <c:trendline>
            <c:spPr>
              <a:ln>
                <a:solidFill>
                  <a:schemeClr val="accent2">
                    <a:lumMod val="75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'75% s-8 25% Hexanol'!$D$4:$D$26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27</c:v>
                </c:pt>
                <c:pt idx="9">
                  <c:v>42</c:v>
                </c:pt>
                <c:pt idx="10">
                  <c:v>73</c:v>
                </c:pt>
                <c:pt idx="11">
                  <c:v>74</c:v>
                </c:pt>
                <c:pt idx="12">
                  <c:v>76</c:v>
                </c:pt>
                <c:pt idx="13">
                  <c:v>97</c:v>
                </c:pt>
                <c:pt idx="14">
                  <c:v>99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111</c:v>
                </c:pt>
                <c:pt idx="19">
                  <c:v>112</c:v>
                </c:pt>
                <c:pt idx="20">
                  <c:v>113</c:v>
                </c:pt>
                <c:pt idx="21">
                  <c:v>114</c:v>
                </c:pt>
                <c:pt idx="22">
                  <c:v>116</c:v>
                </c:pt>
              </c:numCache>
            </c:numRef>
          </c:xVal>
          <c:yVal>
            <c:numRef>
              <c:f>'75% s-8 25% Hexanol'!$I$4:$I$26</c:f>
              <c:numCache>
                <c:formatCode>0.0</c:formatCode>
                <c:ptCount val="23"/>
                <c:pt idx="0">
                  <c:v>692.1</c:v>
                </c:pt>
                <c:pt idx="1">
                  <c:v>682.3</c:v>
                </c:pt>
                <c:pt idx="2">
                  <c:v>673</c:v>
                </c:pt>
                <c:pt idx="3">
                  <c:v>648.79999999999995</c:v>
                </c:pt>
                <c:pt idx="4">
                  <c:v>693</c:v>
                </c:pt>
                <c:pt idx="5">
                  <c:v>664</c:v>
                </c:pt>
                <c:pt idx="6">
                  <c:v>633.70000000000005</c:v>
                </c:pt>
                <c:pt idx="7">
                  <c:v>644.9</c:v>
                </c:pt>
                <c:pt idx="8">
                  <c:v>625</c:v>
                </c:pt>
                <c:pt idx="9">
                  <c:v>634.29999999999995</c:v>
                </c:pt>
                <c:pt idx="10">
                  <c:v>555.70000000000005</c:v>
                </c:pt>
                <c:pt idx="11">
                  <c:v>574.70000000000005</c:v>
                </c:pt>
                <c:pt idx="12">
                  <c:v>556.4</c:v>
                </c:pt>
                <c:pt idx="13">
                  <c:v>587</c:v>
                </c:pt>
                <c:pt idx="14">
                  <c:v>500</c:v>
                </c:pt>
                <c:pt idx="15">
                  <c:v>471.9</c:v>
                </c:pt>
                <c:pt idx="16">
                  <c:v>513</c:v>
                </c:pt>
                <c:pt idx="17">
                  <c:v>455.4</c:v>
                </c:pt>
                <c:pt idx="18">
                  <c:v>643.79999999999995</c:v>
                </c:pt>
                <c:pt idx="19">
                  <c:v>488.4</c:v>
                </c:pt>
                <c:pt idx="20">
                  <c:v>508.8</c:v>
                </c:pt>
                <c:pt idx="21">
                  <c:v>530.29999999999995</c:v>
                </c:pt>
                <c:pt idx="22">
                  <c:v>561.70000000000005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A6F5-4F40-981B-91AFBDC03772}"/>
            </c:ext>
          </c:extLst>
        </c:ser>
        <c:ser>
          <c:idx val="8"/>
          <c:order val="8"/>
          <c:tx>
            <c:v>50% HEFA 50% Jet A1 '!</c:v>
          </c:tx>
          <c:spPr>
            <a:ln w="19050">
              <a:noFill/>
            </a:ln>
          </c:spPr>
          <c:trendline>
            <c:spPr>
              <a:ln>
                <a:solidFill>
                  <a:schemeClr val="accent3">
                    <a:lumMod val="75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HEFA 50% Jet A1 '!$D$5:$D$25</c:f>
              <c:numCache>
                <c:formatCode>0.00</c:formatCode>
                <c:ptCount val="21"/>
                <c:pt idx="0">
                  <c:v>1</c:v>
                </c:pt>
                <c:pt idx="1">
                  <c:v>3</c:v>
                </c:pt>
                <c:pt idx="2">
                  <c:v>7</c:v>
                </c:pt>
                <c:pt idx="3">
                  <c:v>24</c:v>
                </c:pt>
                <c:pt idx="4">
                  <c:v>28</c:v>
                </c:pt>
                <c:pt idx="5">
                  <c:v>33</c:v>
                </c:pt>
                <c:pt idx="6">
                  <c:v>65</c:v>
                </c:pt>
                <c:pt idx="7">
                  <c:v>73</c:v>
                </c:pt>
                <c:pt idx="8">
                  <c:v>85</c:v>
                </c:pt>
                <c:pt idx="9">
                  <c:v>93</c:v>
                </c:pt>
                <c:pt idx="10">
                  <c:v>95</c:v>
                </c:pt>
                <c:pt idx="11">
                  <c:v>99</c:v>
                </c:pt>
                <c:pt idx="12">
                  <c:v>101</c:v>
                </c:pt>
                <c:pt idx="13">
                  <c:v>112</c:v>
                </c:pt>
                <c:pt idx="14">
                  <c:v>113</c:v>
                </c:pt>
                <c:pt idx="15">
                  <c:v>141</c:v>
                </c:pt>
                <c:pt idx="16">
                  <c:v>142</c:v>
                </c:pt>
                <c:pt idx="17">
                  <c:v>143</c:v>
                </c:pt>
                <c:pt idx="18">
                  <c:v>152</c:v>
                </c:pt>
                <c:pt idx="19">
                  <c:v>154</c:v>
                </c:pt>
                <c:pt idx="20">
                  <c:v>155</c:v>
                </c:pt>
              </c:numCache>
            </c:numRef>
          </c:xVal>
          <c:yVal>
            <c:numRef>
              <c:f>'50% HEFA 50% Jet A1 '!$I$5:$I$25</c:f>
              <c:numCache>
                <c:formatCode>0.0</c:formatCode>
                <c:ptCount val="21"/>
                <c:pt idx="0">
                  <c:v>480.6</c:v>
                </c:pt>
                <c:pt idx="1">
                  <c:v>384.6</c:v>
                </c:pt>
                <c:pt idx="2">
                  <c:v>477.4</c:v>
                </c:pt>
                <c:pt idx="3">
                  <c:v>426.3</c:v>
                </c:pt>
                <c:pt idx="4">
                  <c:v>337.1</c:v>
                </c:pt>
                <c:pt idx="5">
                  <c:v>438.8</c:v>
                </c:pt>
                <c:pt idx="6">
                  <c:v>321.39999999999998</c:v>
                </c:pt>
                <c:pt idx="7">
                  <c:v>353.1</c:v>
                </c:pt>
                <c:pt idx="8">
                  <c:v>366.7</c:v>
                </c:pt>
                <c:pt idx="9">
                  <c:v>324.60000000000002</c:v>
                </c:pt>
                <c:pt idx="10">
                  <c:v>389.9</c:v>
                </c:pt>
                <c:pt idx="11">
                  <c:v>294.7</c:v>
                </c:pt>
                <c:pt idx="12">
                  <c:v>279.2</c:v>
                </c:pt>
                <c:pt idx="13">
                  <c:v>335</c:v>
                </c:pt>
                <c:pt idx="14">
                  <c:v>351.7</c:v>
                </c:pt>
                <c:pt idx="15">
                  <c:v>293.2</c:v>
                </c:pt>
                <c:pt idx="16">
                  <c:v>263.3</c:v>
                </c:pt>
                <c:pt idx="17">
                  <c:v>232.5</c:v>
                </c:pt>
                <c:pt idx="18">
                  <c:v>234.2</c:v>
                </c:pt>
                <c:pt idx="19">
                  <c:v>201.1</c:v>
                </c:pt>
                <c:pt idx="20">
                  <c:v>239.5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A6F5-4F40-981B-91AFBDC03772}"/>
            </c:ext>
          </c:extLst>
        </c:ser>
        <c:ser>
          <c:idx val="9"/>
          <c:order val="9"/>
          <c:tx>
            <c:v>50% ATJ 50% Jet A1'!</c:v>
          </c:tx>
          <c:spPr>
            <a:ln w="19050">
              <a:noFill/>
            </a:ln>
          </c:spPr>
          <c:marker>
            <c:symbol val="diamond"/>
            <c:size val="2"/>
          </c:marker>
          <c:trendline>
            <c:spPr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ATJ 50% Jet A1'!$D$4:$D$27</c:f>
              <c:numCache>
                <c:formatCode>0.00</c:formatCode>
                <c:ptCount val="24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20</c:v>
                </c:pt>
                <c:pt idx="6">
                  <c:v>21</c:v>
                </c:pt>
                <c:pt idx="7">
                  <c:v>22</c:v>
                </c:pt>
                <c:pt idx="8">
                  <c:v>35</c:v>
                </c:pt>
                <c:pt idx="9">
                  <c:v>36</c:v>
                </c:pt>
                <c:pt idx="10">
                  <c:v>47</c:v>
                </c:pt>
                <c:pt idx="11">
                  <c:v>48</c:v>
                </c:pt>
                <c:pt idx="12">
                  <c:v>79</c:v>
                </c:pt>
                <c:pt idx="13">
                  <c:v>84</c:v>
                </c:pt>
                <c:pt idx="14">
                  <c:v>86</c:v>
                </c:pt>
                <c:pt idx="15">
                  <c:v>122</c:v>
                </c:pt>
                <c:pt idx="16">
                  <c:v>123</c:v>
                </c:pt>
                <c:pt idx="17">
                  <c:v>125</c:v>
                </c:pt>
                <c:pt idx="18">
                  <c:v>126</c:v>
                </c:pt>
                <c:pt idx="19">
                  <c:v>126</c:v>
                </c:pt>
                <c:pt idx="20">
                  <c:v>126</c:v>
                </c:pt>
                <c:pt idx="21">
                  <c:v>126</c:v>
                </c:pt>
                <c:pt idx="22">
                  <c:v>126</c:v>
                </c:pt>
                <c:pt idx="23">
                  <c:v>126</c:v>
                </c:pt>
              </c:numCache>
            </c:numRef>
          </c:xVal>
          <c:yVal>
            <c:numRef>
              <c:f>'50% ATJ 50% Jet A1'!$I$4:$I$21</c:f>
              <c:numCache>
                <c:formatCode>0.0</c:formatCode>
                <c:ptCount val="18"/>
                <c:pt idx="0">
                  <c:v>355</c:v>
                </c:pt>
                <c:pt idx="1">
                  <c:v>333.3</c:v>
                </c:pt>
                <c:pt idx="2">
                  <c:v>324.8</c:v>
                </c:pt>
                <c:pt idx="3">
                  <c:v>436.1</c:v>
                </c:pt>
                <c:pt idx="4">
                  <c:v>376.5</c:v>
                </c:pt>
                <c:pt idx="5">
                  <c:v>348.5</c:v>
                </c:pt>
                <c:pt idx="6">
                  <c:v>425.4</c:v>
                </c:pt>
                <c:pt idx="7">
                  <c:v>435.7</c:v>
                </c:pt>
                <c:pt idx="8">
                  <c:v>419.4</c:v>
                </c:pt>
                <c:pt idx="9">
                  <c:v>295.8</c:v>
                </c:pt>
                <c:pt idx="10">
                  <c:v>187.8</c:v>
                </c:pt>
                <c:pt idx="11">
                  <c:v>193</c:v>
                </c:pt>
                <c:pt idx="12">
                  <c:v>189.6</c:v>
                </c:pt>
                <c:pt idx="13">
                  <c:v>190.2</c:v>
                </c:pt>
                <c:pt idx="14">
                  <c:v>205.8</c:v>
                </c:pt>
                <c:pt idx="15">
                  <c:v>259.2</c:v>
                </c:pt>
                <c:pt idx="16">
                  <c:v>180.6</c:v>
                </c:pt>
                <c:pt idx="17">
                  <c:v>198.7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A6F5-4F40-981B-91AFBDC03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373088"/>
        <c:axId val="578373480"/>
      </c:scatterChart>
      <c:valAx>
        <c:axId val="578373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8373480"/>
        <c:crosses val="autoZero"/>
        <c:crossBetween val="midCat"/>
      </c:valAx>
      <c:valAx>
        <c:axId val="5783734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</a:t>
                </a:r>
                <a:r>
                  <a:rPr lang="en-GB" baseline="0"/>
                  <a:t> </a:t>
                </a:r>
                <a:r>
                  <a:rPr lang="en-GB"/>
                  <a:t>wt)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308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5841855006126093"/>
          <c:y val="3.0605444349217994E-2"/>
          <c:w val="0.32334437078167821"/>
          <c:h val="0.8152925190593129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1000 PPM Neat Fuels</a:t>
            </a:r>
            <a:r>
              <a:rPr lang="en-US" baseline="0"/>
              <a:t> &amp; Blends</a:t>
            </a:r>
            <a:endParaRPr lang="en-US"/>
          </a:p>
          <a:p>
            <a:pPr>
              <a:defRPr/>
            </a:pP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074295824744831E-2"/>
          <c:y val="5.1400554097404488E-2"/>
          <c:w val="0.67650995596136287"/>
          <c:h val="0.84807726888810175"/>
        </c:manualLayout>
      </c:layout>
      <c:scatterChart>
        <c:scatterStyle val="lineMarker"/>
        <c:varyColors val="0"/>
        <c:ser>
          <c:idx val="0"/>
          <c:order val="0"/>
          <c:tx>
            <c:v>100% jet A-'1</c:v>
          </c:tx>
          <c:spPr>
            <a:ln w="19050">
              <a:noFill/>
            </a:ln>
          </c:spPr>
          <c:marker>
            <c:symbol val="diamond"/>
            <c:size val="2"/>
          </c:marker>
          <c:trendline>
            <c:spPr>
              <a:ln w="15875" cap="rnd">
                <a:solidFill>
                  <a:schemeClr val="accent1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A59-4EB4-8410-1666CD0B835F}"/>
            </c:ext>
          </c:extLst>
        </c:ser>
        <c:ser>
          <c:idx val="1"/>
          <c:order val="1"/>
          <c:tx>
            <c:v>100% S-8 </c:v>
          </c:tx>
          <c:spPr>
            <a:ln w="19050">
              <a:noFill/>
            </a:ln>
          </c:spPr>
          <c:marker>
            <c:symbol val="square"/>
            <c:size val="2"/>
          </c:marker>
          <c:trendline>
            <c:spPr>
              <a:ln w="15875">
                <a:solidFill>
                  <a:schemeClr val="accent2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s-8 Duplicate'!$R$4:$R$38</c:f>
              <c:numCache>
                <c:formatCode>0.00</c:formatCode>
                <c:ptCount val="35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</c:numCache>
            </c:numRef>
          </c:xVal>
          <c:yVal>
            <c:numRef>
              <c:f>'100% s-8 Duplicate'!$W$4:$W$38</c:f>
              <c:numCache>
                <c:formatCode>0.0</c:formatCode>
                <c:ptCount val="35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1">
                  <c:v>295.8</c:v>
                </c:pt>
                <c:pt idx="33">
                  <c:v>202.9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A59-4EB4-8410-1666CD0B835F}"/>
            </c:ext>
          </c:extLst>
        </c:ser>
        <c:ser>
          <c:idx val="2"/>
          <c:order val="2"/>
          <c:tx>
            <c:v>"100% HEFA </c:v>
          </c:tx>
          <c:spPr>
            <a:ln w="19050">
              <a:noFill/>
            </a:ln>
          </c:spPr>
          <c:marker>
            <c:symbol val="triangle"/>
            <c:size val="2"/>
          </c:marker>
          <c:trendline>
            <c:spPr>
              <a:ln w="15875" cmpd="sng">
                <a:solidFill>
                  <a:schemeClr val="accent3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HEFA'!$R$4:$R$32</c:f>
              <c:numCache>
                <c:formatCode>0.00</c:formatCode>
                <c:ptCount val="29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79</c:v>
                </c:pt>
                <c:pt idx="13">
                  <c:v>80</c:v>
                </c:pt>
                <c:pt idx="14">
                  <c:v>82</c:v>
                </c:pt>
                <c:pt idx="15">
                  <c:v>90</c:v>
                </c:pt>
                <c:pt idx="16">
                  <c:v>93</c:v>
                </c:pt>
                <c:pt idx="17">
                  <c:v>95</c:v>
                </c:pt>
                <c:pt idx="18">
                  <c:v>96</c:v>
                </c:pt>
                <c:pt idx="19">
                  <c:v>107</c:v>
                </c:pt>
                <c:pt idx="20">
                  <c:v>110</c:v>
                </c:pt>
                <c:pt idx="21">
                  <c:v>159</c:v>
                </c:pt>
                <c:pt idx="22">
                  <c:v>162</c:v>
                </c:pt>
                <c:pt idx="23">
                  <c:v>163</c:v>
                </c:pt>
                <c:pt idx="24">
                  <c:v>167</c:v>
                </c:pt>
                <c:pt idx="25">
                  <c:v>170</c:v>
                </c:pt>
                <c:pt idx="26">
                  <c:v>171</c:v>
                </c:pt>
                <c:pt idx="27">
                  <c:v>173</c:v>
                </c:pt>
                <c:pt idx="28">
                  <c:v>175</c:v>
                </c:pt>
              </c:numCache>
            </c:numRef>
          </c:xVal>
          <c:yVal>
            <c:numRef>
              <c:f>'100% HEFA'!$W$4:$W$30</c:f>
              <c:numCache>
                <c:formatCode>0.0</c:formatCode>
                <c:ptCount val="27"/>
                <c:pt idx="0">
                  <c:v>1018.9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11">
                  <c:v>653.1</c:v>
                </c:pt>
                <c:pt idx="14">
                  <c:v>560.70000000000005</c:v>
                </c:pt>
                <c:pt idx="15">
                  <c:v>318.3</c:v>
                </c:pt>
                <c:pt idx="16">
                  <c:v>296.7</c:v>
                </c:pt>
                <c:pt idx="17">
                  <c:v>311.2</c:v>
                </c:pt>
                <c:pt idx="18">
                  <c:v>353.3</c:v>
                </c:pt>
                <c:pt idx="19">
                  <c:v>249.6</c:v>
                </c:pt>
                <c:pt idx="20">
                  <c:v>253.3</c:v>
                </c:pt>
                <c:pt idx="21">
                  <c:v>244.3</c:v>
                </c:pt>
                <c:pt idx="22">
                  <c:v>175.7</c:v>
                </c:pt>
                <c:pt idx="23">
                  <c:v>178.2</c:v>
                </c:pt>
                <c:pt idx="24">
                  <c:v>181.3</c:v>
                </c:pt>
                <c:pt idx="25">
                  <c:v>150.30000000000001</c:v>
                </c:pt>
                <c:pt idx="26">
                  <c:v>177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A59-4EB4-8410-1666CD0B835F}"/>
            </c:ext>
          </c:extLst>
        </c:ser>
        <c:ser>
          <c:idx val="3"/>
          <c:order val="3"/>
          <c:tx>
            <c:v>"100% Amyris </c:v>
          </c:tx>
          <c:spPr>
            <a:ln w="19050">
              <a:noFill/>
            </a:ln>
          </c:spPr>
          <c:marker>
            <c:symbol val="x"/>
            <c:size val="2"/>
            <c:spPr>
              <a:ln w="53975"/>
            </c:spPr>
          </c:marker>
          <c:trendline>
            <c:spPr>
              <a:ln w="15875">
                <a:solidFill>
                  <a:schemeClr val="accent4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Amyris Duplicate'!$P$4:$P$28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  <c:pt idx="22">
                  <c:v>169</c:v>
                </c:pt>
                <c:pt idx="23">
                  <c:v>172</c:v>
                </c:pt>
                <c:pt idx="24">
                  <c:v>173</c:v>
                </c:pt>
              </c:numCache>
            </c:numRef>
          </c:xVal>
          <c:yVal>
            <c:numRef>
              <c:f>'100% Amyris Duplicate'!$U$4:$U$28</c:f>
              <c:numCache>
                <c:formatCode>0.0</c:formatCode>
                <c:ptCount val="25"/>
                <c:pt idx="3">
                  <c:v>1196</c:v>
                </c:pt>
                <c:pt idx="4">
                  <c:v>1175</c:v>
                </c:pt>
                <c:pt idx="5">
                  <c:v>1100.4000000000001</c:v>
                </c:pt>
                <c:pt idx="6">
                  <c:v>1077.9000000000001</c:v>
                </c:pt>
                <c:pt idx="9">
                  <c:v>1089.3</c:v>
                </c:pt>
                <c:pt idx="12">
                  <c:v>1036.8</c:v>
                </c:pt>
                <c:pt idx="15">
                  <c:v>967.9</c:v>
                </c:pt>
                <c:pt idx="16">
                  <c:v>993.6</c:v>
                </c:pt>
                <c:pt idx="18">
                  <c:v>1018.1</c:v>
                </c:pt>
                <c:pt idx="19">
                  <c:v>994</c:v>
                </c:pt>
                <c:pt idx="20">
                  <c:v>1035.4000000000001</c:v>
                </c:pt>
                <c:pt idx="21">
                  <c:v>994.6</c:v>
                </c:pt>
                <c:pt idx="23">
                  <c:v>859</c:v>
                </c:pt>
                <c:pt idx="24">
                  <c:v>844.4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A59-4EB4-8410-1666CD0B835F}"/>
            </c:ext>
          </c:extLst>
        </c:ser>
        <c:ser>
          <c:idx val="4"/>
          <c:order val="4"/>
          <c:tx>
            <c:v>"100% ATJ </c:v>
          </c:tx>
          <c:spPr>
            <a:ln w="19050">
              <a:noFill/>
            </a:ln>
          </c:spPr>
          <c:marker>
            <c:symbol val="star"/>
            <c:size val="2"/>
          </c:marker>
          <c:trendline>
            <c:spPr>
              <a:ln w="15875">
                <a:solidFill>
                  <a:schemeClr val="accent5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ATJ'!$R$4:$R$32</c:f>
              <c:numCache>
                <c:formatCode>0.00</c:formatCode>
                <c:ptCount val="29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119</c:v>
                </c:pt>
                <c:pt idx="23">
                  <c:v>134</c:v>
                </c:pt>
                <c:pt idx="24">
                  <c:v>137</c:v>
                </c:pt>
                <c:pt idx="25">
                  <c:v>149</c:v>
                </c:pt>
                <c:pt idx="26">
                  <c:v>151</c:v>
                </c:pt>
                <c:pt idx="27">
                  <c:v>153</c:v>
                </c:pt>
                <c:pt idx="28">
                  <c:v>161</c:v>
                </c:pt>
              </c:numCache>
            </c:numRef>
          </c:xVal>
          <c:yVal>
            <c:numRef>
              <c:f>'100% ATJ'!$W$4:$W$32</c:f>
              <c:numCache>
                <c:formatCode>General</c:formatCode>
                <c:ptCount val="29"/>
                <c:pt idx="0" formatCode="0.0">
                  <c:v>1029.9000000000001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22" formatCode="0.0">
                  <c:v>215</c:v>
                </c:pt>
                <c:pt idx="23" formatCode="0.0">
                  <c:v>236.9</c:v>
                </c:pt>
                <c:pt idx="24" formatCode="0.0">
                  <c:v>259.8</c:v>
                </c:pt>
                <c:pt idx="26" formatCode="0.0">
                  <c:v>168.8</c:v>
                </c:pt>
                <c:pt idx="27" formatCode="0.0">
                  <c:v>216.7</c:v>
                </c:pt>
                <c:pt idx="28" formatCode="0.0">
                  <c:v>212.5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A59-4EB4-8410-1666CD0B835F}"/>
            </c:ext>
          </c:extLst>
        </c:ser>
        <c:ser>
          <c:idx val="5"/>
          <c:order val="5"/>
          <c:tx>
            <c:v>"50% JET A1 &amp; 50% S-8'!"</c:v>
          </c:tx>
          <c:spPr>
            <a:ln w="19050">
              <a:noFill/>
            </a:ln>
          </c:spPr>
          <c:marker>
            <c:symbol val="circle"/>
            <c:size val="2"/>
          </c:marker>
          <c:trendline>
            <c:trendlineType val="log"/>
            <c:dispRSqr val="0"/>
            <c:dispEq val="0"/>
          </c:trendline>
          <c:trendline>
            <c:spPr>
              <a:ln>
                <a:solidFill>
                  <a:schemeClr val="accent6">
                    <a:lumMod val="75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JET A1 &amp; 50% S-8 Dup'!$R$4:$R$31</c:f>
              <c:numCache>
                <c:formatCode>0.00</c:formatCode>
                <c:ptCount val="28"/>
                <c:pt idx="0" formatCode="h:mm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19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26</c:v>
                </c:pt>
                <c:pt idx="9">
                  <c:v>46</c:v>
                </c:pt>
                <c:pt idx="10">
                  <c:v>49</c:v>
                </c:pt>
                <c:pt idx="11">
                  <c:v>50</c:v>
                </c:pt>
                <c:pt idx="12">
                  <c:v>52</c:v>
                </c:pt>
                <c:pt idx="13">
                  <c:v>53</c:v>
                </c:pt>
                <c:pt idx="14">
                  <c:v>72</c:v>
                </c:pt>
                <c:pt idx="15">
                  <c:v>73</c:v>
                </c:pt>
                <c:pt idx="16">
                  <c:v>76</c:v>
                </c:pt>
                <c:pt idx="17">
                  <c:v>77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111</c:v>
                </c:pt>
                <c:pt idx="22">
                  <c:v>113</c:v>
                </c:pt>
                <c:pt idx="23">
                  <c:v>114</c:v>
                </c:pt>
                <c:pt idx="24">
                  <c:v>128</c:v>
                </c:pt>
                <c:pt idx="25">
                  <c:v>130</c:v>
                </c:pt>
                <c:pt idx="26">
                  <c:v>133</c:v>
                </c:pt>
                <c:pt idx="27">
                  <c:v>156</c:v>
                </c:pt>
              </c:numCache>
            </c:numRef>
          </c:xVal>
          <c:yVal>
            <c:numRef>
              <c:f>'50% JET A1 &amp; 50% S-8 Dup'!$X$4:$X$31</c:f>
              <c:numCache>
                <c:formatCode>0.0</c:formatCode>
                <c:ptCount val="28"/>
                <c:pt idx="0">
                  <c:v>1023.3</c:v>
                </c:pt>
                <c:pt idx="1">
                  <c:v>930.3</c:v>
                </c:pt>
                <c:pt idx="6">
                  <c:v>978.3</c:v>
                </c:pt>
                <c:pt idx="7">
                  <c:v>905.9</c:v>
                </c:pt>
                <c:pt idx="9">
                  <c:v>800</c:v>
                </c:pt>
                <c:pt idx="11">
                  <c:v>799</c:v>
                </c:pt>
                <c:pt idx="13">
                  <c:v>777</c:v>
                </c:pt>
                <c:pt idx="14">
                  <c:v>717.8</c:v>
                </c:pt>
                <c:pt idx="15">
                  <c:v>545.79999999999995</c:v>
                </c:pt>
                <c:pt idx="16">
                  <c:v>601</c:v>
                </c:pt>
                <c:pt idx="18">
                  <c:v>460.8</c:v>
                </c:pt>
                <c:pt idx="19">
                  <c:v>451.7</c:v>
                </c:pt>
                <c:pt idx="20">
                  <c:v>419</c:v>
                </c:pt>
                <c:pt idx="21">
                  <c:v>349.2</c:v>
                </c:pt>
                <c:pt idx="22">
                  <c:v>385.3</c:v>
                </c:pt>
                <c:pt idx="23">
                  <c:v>394</c:v>
                </c:pt>
                <c:pt idx="24">
                  <c:v>350.6</c:v>
                </c:pt>
                <c:pt idx="25">
                  <c:v>315.2</c:v>
                </c:pt>
                <c:pt idx="26">
                  <c:v>285.5</c:v>
                </c:pt>
                <c:pt idx="27">
                  <c:v>226.2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8A59-4EB4-8410-1666CD0B835F}"/>
            </c:ext>
          </c:extLst>
        </c:ser>
        <c:ser>
          <c:idx val="6"/>
          <c:order val="6"/>
          <c:tx>
            <c:v>'50% JET A1 &amp; 50% Amyris </c:v>
          </c:tx>
          <c:spPr>
            <a:ln w="19050">
              <a:noFill/>
            </a:ln>
          </c:spPr>
          <c:marker>
            <c:symbol val="plus"/>
            <c:size val="2"/>
          </c:marker>
          <c:trendline>
            <c:spPr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JET A1 &amp; 50% Amyris (2)'!$R$4:$R$30</c:f>
              <c:numCache>
                <c:formatCode>0.00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18</c:v>
                </c:pt>
                <c:pt idx="5">
                  <c:v>20</c:v>
                </c:pt>
                <c:pt idx="6">
                  <c:v>54</c:v>
                </c:pt>
                <c:pt idx="7">
                  <c:v>57</c:v>
                </c:pt>
                <c:pt idx="8">
                  <c:v>58</c:v>
                </c:pt>
                <c:pt idx="9">
                  <c:v>78</c:v>
                </c:pt>
                <c:pt idx="10">
                  <c:v>81</c:v>
                </c:pt>
                <c:pt idx="11">
                  <c:v>82</c:v>
                </c:pt>
                <c:pt idx="12">
                  <c:v>84</c:v>
                </c:pt>
                <c:pt idx="13">
                  <c:v>86</c:v>
                </c:pt>
                <c:pt idx="14">
                  <c:v>89</c:v>
                </c:pt>
                <c:pt idx="15">
                  <c:v>103</c:v>
                </c:pt>
                <c:pt idx="16">
                  <c:v>104</c:v>
                </c:pt>
                <c:pt idx="17">
                  <c:v>105</c:v>
                </c:pt>
                <c:pt idx="18">
                  <c:v>123</c:v>
                </c:pt>
                <c:pt idx="19">
                  <c:v>125</c:v>
                </c:pt>
                <c:pt idx="20">
                  <c:v>129</c:v>
                </c:pt>
                <c:pt idx="21">
                  <c:v>142</c:v>
                </c:pt>
                <c:pt idx="22">
                  <c:v>146</c:v>
                </c:pt>
                <c:pt idx="23">
                  <c:v>148</c:v>
                </c:pt>
                <c:pt idx="24">
                  <c:v>170</c:v>
                </c:pt>
                <c:pt idx="25">
                  <c:v>174</c:v>
                </c:pt>
                <c:pt idx="26">
                  <c:v>175</c:v>
                </c:pt>
              </c:numCache>
            </c:numRef>
          </c:xVal>
          <c:yVal>
            <c:numRef>
              <c:f>'50% JET A1 &amp; 50% Amyris (2)'!$X$4:$X$29</c:f>
              <c:numCache>
                <c:formatCode>General</c:formatCode>
                <c:ptCount val="26"/>
                <c:pt idx="0">
                  <c:v>1139.8</c:v>
                </c:pt>
                <c:pt idx="1">
                  <c:v>1147.9000000000001</c:v>
                </c:pt>
                <c:pt idx="2">
                  <c:v>1208.3</c:v>
                </c:pt>
                <c:pt idx="3">
                  <c:v>1183.2</c:v>
                </c:pt>
                <c:pt idx="6">
                  <c:v>1095.3</c:v>
                </c:pt>
                <c:pt idx="7">
                  <c:v>1049.8</c:v>
                </c:pt>
                <c:pt idx="9">
                  <c:v>519.9</c:v>
                </c:pt>
                <c:pt idx="10">
                  <c:v>554.20000000000005</c:v>
                </c:pt>
                <c:pt idx="11">
                  <c:v>543.79999999999995</c:v>
                </c:pt>
                <c:pt idx="12">
                  <c:v>487.9</c:v>
                </c:pt>
                <c:pt idx="14">
                  <c:v>455.6</c:v>
                </c:pt>
                <c:pt idx="17">
                  <c:v>475.1</c:v>
                </c:pt>
                <c:pt idx="18">
                  <c:v>491.5</c:v>
                </c:pt>
                <c:pt idx="19">
                  <c:v>489.5</c:v>
                </c:pt>
                <c:pt idx="20">
                  <c:v>473.7</c:v>
                </c:pt>
                <c:pt idx="21">
                  <c:v>448.3</c:v>
                </c:pt>
                <c:pt idx="22">
                  <c:v>341.5</c:v>
                </c:pt>
                <c:pt idx="24">
                  <c:v>423.5</c:v>
                </c:pt>
                <c:pt idx="25">
                  <c:v>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8A59-4EB4-8410-1666CD0B835F}"/>
            </c:ext>
          </c:extLst>
        </c:ser>
        <c:ser>
          <c:idx val="8"/>
          <c:order val="8"/>
          <c:tx>
            <c:v>50% HEFA 50% Jet A1 </c:v>
          </c:tx>
          <c:spPr>
            <a:ln w="19050">
              <a:noFill/>
            </a:ln>
          </c:spPr>
          <c:trendline>
            <c:spPr>
              <a:ln>
                <a:solidFill>
                  <a:schemeClr val="accent3">
                    <a:lumMod val="75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HEFA 50% Jet A1 '!$R$4:$R$26</c:f>
              <c:numCache>
                <c:formatCode>0.00</c:formatCode>
                <c:ptCount val="23"/>
                <c:pt idx="0" formatCode="h:mm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8</c:v>
                </c:pt>
                <c:pt idx="4">
                  <c:v>12</c:v>
                </c:pt>
                <c:pt idx="5">
                  <c:v>32</c:v>
                </c:pt>
                <c:pt idx="6">
                  <c:v>35</c:v>
                </c:pt>
                <c:pt idx="7">
                  <c:v>37</c:v>
                </c:pt>
                <c:pt idx="8">
                  <c:v>40</c:v>
                </c:pt>
                <c:pt idx="9">
                  <c:v>60</c:v>
                </c:pt>
                <c:pt idx="10">
                  <c:v>65</c:v>
                </c:pt>
                <c:pt idx="11">
                  <c:v>66</c:v>
                </c:pt>
                <c:pt idx="12">
                  <c:v>68</c:v>
                </c:pt>
                <c:pt idx="13">
                  <c:v>70</c:v>
                </c:pt>
                <c:pt idx="14">
                  <c:v>90</c:v>
                </c:pt>
                <c:pt idx="15">
                  <c:v>91</c:v>
                </c:pt>
                <c:pt idx="16">
                  <c:v>94</c:v>
                </c:pt>
                <c:pt idx="17">
                  <c:v>96</c:v>
                </c:pt>
                <c:pt idx="18">
                  <c:v>110</c:v>
                </c:pt>
                <c:pt idx="19">
                  <c:v>112</c:v>
                </c:pt>
                <c:pt idx="20">
                  <c:v>124</c:v>
                </c:pt>
                <c:pt idx="21">
                  <c:v>126</c:v>
                </c:pt>
                <c:pt idx="22">
                  <c:v>128</c:v>
                </c:pt>
              </c:numCache>
            </c:numRef>
          </c:xVal>
          <c:yVal>
            <c:numRef>
              <c:f>'50% HEFA 50% Jet A1 '!$W$4:$W$26</c:f>
              <c:numCache>
                <c:formatCode>0.0</c:formatCode>
                <c:ptCount val="23"/>
                <c:pt idx="0">
                  <c:v>979.3</c:v>
                </c:pt>
                <c:pt idx="1">
                  <c:v>896</c:v>
                </c:pt>
                <c:pt idx="2">
                  <c:v>881.8</c:v>
                </c:pt>
                <c:pt idx="3">
                  <c:v>1083.3</c:v>
                </c:pt>
                <c:pt idx="4">
                  <c:v>902.4</c:v>
                </c:pt>
                <c:pt idx="5">
                  <c:v>819.6</c:v>
                </c:pt>
                <c:pt idx="6">
                  <c:v>676.6</c:v>
                </c:pt>
                <c:pt idx="7">
                  <c:v>819.6</c:v>
                </c:pt>
                <c:pt idx="8">
                  <c:v>752.4</c:v>
                </c:pt>
                <c:pt idx="13">
                  <c:v>692</c:v>
                </c:pt>
                <c:pt idx="14">
                  <c:v>599</c:v>
                </c:pt>
                <c:pt idx="15">
                  <c:v>558.20000000000005</c:v>
                </c:pt>
                <c:pt idx="16">
                  <c:v>597.1</c:v>
                </c:pt>
                <c:pt idx="17">
                  <c:v>566.70000000000005</c:v>
                </c:pt>
                <c:pt idx="18">
                  <c:v>440.9</c:v>
                </c:pt>
                <c:pt idx="19">
                  <c:v>470.3</c:v>
                </c:pt>
                <c:pt idx="20">
                  <c:v>473.3</c:v>
                </c:pt>
                <c:pt idx="21">
                  <c:v>433.3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8A59-4EB4-8410-1666CD0B835F}"/>
            </c:ext>
          </c:extLst>
        </c:ser>
        <c:ser>
          <c:idx val="9"/>
          <c:order val="9"/>
          <c:tx>
            <c:v>50% ATJ 50% Jet A1'!</c:v>
          </c:tx>
          <c:spPr>
            <a:ln w="19050">
              <a:noFill/>
            </a:ln>
          </c:spPr>
          <c:marker>
            <c:symbol val="diamond"/>
            <c:size val="2"/>
          </c:marker>
          <c:trendline>
            <c:spPr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'50% ATJ 50% Jet A1'!$R$4:$R$26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15</c:v>
                </c:pt>
                <c:pt idx="8">
                  <c:v>27</c:v>
                </c:pt>
                <c:pt idx="9">
                  <c:v>42</c:v>
                </c:pt>
                <c:pt idx="10">
                  <c:v>44</c:v>
                </c:pt>
                <c:pt idx="11">
                  <c:v>47</c:v>
                </c:pt>
                <c:pt idx="12">
                  <c:v>48</c:v>
                </c:pt>
                <c:pt idx="13">
                  <c:v>67</c:v>
                </c:pt>
                <c:pt idx="14">
                  <c:v>69</c:v>
                </c:pt>
                <c:pt idx="15">
                  <c:v>70</c:v>
                </c:pt>
                <c:pt idx="16">
                  <c:v>101</c:v>
                </c:pt>
                <c:pt idx="17">
                  <c:v>102</c:v>
                </c:pt>
                <c:pt idx="18">
                  <c:v>103</c:v>
                </c:pt>
                <c:pt idx="19">
                  <c:v>104</c:v>
                </c:pt>
                <c:pt idx="20">
                  <c:v>109</c:v>
                </c:pt>
                <c:pt idx="21">
                  <c:v>116</c:v>
                </c:pt>
                <c:pt idx="22">
                  <c:v>117</c:v>
                </c:pt>
              </c:numCache>
            </c:numRef>
          </c:xVal>
          <c:yVal>
            <c:numRef>
              <c:f>'50% ATJ 50% Jet A1'!$W$4:$W$25</c:f>
              <c:numCache>
                <c:formatCode>0.0</c:formatCode>
                <c:ptCount val="22"/>
                <c:pt idx="1">
                  <c:v>1039.0999999999999</c:v>
                </c:pt>
                <c:pt idx="4">
                  <c:v>909.7</c:v>
                </c:pt>
                <c:pt idx="11">
                  <c:v>763.7</c:v>
                </c:pt>
                <c:pt idx="12">
                  <c:v>741</c:v>
                </c:pt>
                <c:pt idx="13">
                  <c:v>658.6</c:v>
                </c:pt>
                <c:pt idx="15">
                  <c:v>604.70000000000005</c:v>
                </c:pt>
                <c:pt idx="16">
                  <c:v>434</c:v>
                </c:pt>
                <c:pt idx="17">
                  <c:v>447</c:v>
                </c:pt>
                <c:pt idx="18">
                  <c:v>387.6</c:v>
                </c:pt>
                <c:pt idx="19">
                  <c:v>312.60000000000002</c:v>
                </c:pt>
                <c:pt idx="20">
                  <c:v>312.7</c:v>
                </c:pt>
                <c:pt idx="21">
                  <c:v>273.89999999999998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8A59-4EB4-8410-1666CD0B8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371912"/>
        <c:axId val="578372304"/>
        <c:extLst>
          <c:ext xmlns:c15="http://schemas.microsoft.com/office/drawing/2012/chart" uri="{02D57815-91ED-43cb-92C2-25804820EDAC}">
            <c15:filteredScatterSeries>
              <c15:ser>
                <c:idx val="7"/>
                <c:order val="7"/>
                <c:tx>
                  <c:v>"75% s-8 25% Hexanol'</c:v>
                </c:tx>
                <c:spPr>
                  <a:ln w="19050">
                    <a:noFill/>
                  </a:ln>
                </c:spPr>
                <c:trendline>
                  <c:spPr>
                    <a:ln>
                      <a:solidFill>
                        <a:schemeClr val="accent2">
                          <a:lumMod val="75000"/>
                        </a:schemeClr>
                      </a:solidFill>
                    </a:ln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'75% s-8 25% Hexanol'!$R$4:$R$26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24</c:v>
                      </c:pt>
                      <c:pt idx="6">
                        <c:v>26</c:v>
                      </c:pt>
                      <c:pt idx="7">
                        <c:v>27</c:v>
                      </c:pt>
                      <c:pt idx="8">
                        <c:v>36</c:v>
                      </c:pt>
                      <c:pt idx="9">
                        <c:v>37</c:v>
                      </c:pt>
                      <c:pt idx="10">
                        <c:v>60</c:v>
                      </c:pt>
                      <c:pt idx="11">
                        <c:v>62</c:v>
                      </c:pt>
                      <c:pt idx="12">
                        <c:v>63</c:v>
                      </c:pt>
                      <c:pt idx="13">
                        <c:v>89</c:v>
                      </c:pt>
                      <c:pt idx="14">
                        <c:v>90</c:v>
                      </c:pt>
                      <c:pt idx="15">
                        <c:v>93</c:v>
                      </c:pt>
                      <c:pt idx="16">
                        <c:v>94</c:v>
                      </c:pt>
                      <c:pt idx="17">
                        <c:v>95</c:v>
                      </c:pt>
                      <c:pt idx="18">
                        <c:v>96</c:v>
                      </c:pt>
                      <c:pt idx="19">
                        <c:v>99</c:v>
                      </c:pt>
                      <c:pt idx="20">
                        <c:v>103</c:v>
                      </c:pt>
                      <c:pt idx="21">
                        <c:v>105</c:v>
                      </c:pt>
                      <c:pt idx="22">
                        <c:v>107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'75% s-8 25% Hexanol'!$W$4:$W$26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94.2</c:v>
                      </c:pt>
                      <c:pt idx="2">
                        <c:v>916.3</c:v>
                      </c:pt>
                      <c:pt idx="4">
                        <c:v>969.2</c:v>
                      </c:pt>
                      <c:pt idx="5">
                        <c:v>975.6</c:v>
                      </c:pt>
                      <c:pt idx="8">
                        <c:v>1007.5</c:v>
                      </c:pt>
                      <c:pt idx="9">
                        <c:v>975.1</c:v>
                      </c:pt>
                      <c:pt idx="10">
                        <c:v>881.9</c:v>
                      </c:pt>
                      <c:pt idx="11">
                        <c:v>837.2</c:v>
                      </c:pt>
                      <c:pt idx="12">
                        <c:v>870.2</c:v>
                      </c:pt>
                      <c:pt idx="13">
                        <c:v>799.7</c:v>
                      </c:pt>
                      <c:pt idx="18">
                        <c:v>754.3</c:v>
                      </c:pt>
                      <c:pt idx="19">
                        <c:v>784.9</c:v>
                      </c:pt>
                      <c:pt idx="20">
                        <c:v>766.8</c:v>
                      </c:pt>
                      <c:pt idx="21">
                        <c:v>796.6</c:v>
                      </c:pt>
                      <c:pt idx="22">
                        <c:v>762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14-8A59-4EB4-8410-1666CD0B835F}"/>
                  </c:ext>
                </c:extLst>
              </c15:ser>
            </c15:filteredScatterSeries>
          </c:ext>
        </c:extLst>
      </c:scatterChart>
      <c:valAx>
        <c:axId val="57837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8372304"/>
        <c:crosses val="autoZero"/>
        <c:crossBetween val="midCat"/>
      </c:valAx>
      <c:valAx>
        <c:axId val="57837230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</a:t>
                </a:r>
                <a:r>
                  <a:rPr lang="en-GB" baseline="0"/>
                  <a:t> </a:t>
                </a:r>
                <a:r>
                  <a:rPr lang="en-GB"/>
                  <a:t>wt)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19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5436586580413625"/>
          <c:y val="3.0605444349218001E-2"/>
          <c:w val="0.32334437078167821"/>
          <c:h val="0.8152925190593129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GB" sz="1400"/>
              <a:t>1000 PPM NEAT FUELS</a:t>
            </a:r>
            <a:r>
              <a:rPr lang="en-GB" sz="1400" baseline="0"/>
              <a:t> INC BLENDS </a:t>
            </a:r>
            <a:endParaRPr lang="en-GB" sz="14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26061916975268"/>
          <c:y val="0.13851994823524208"/>
          <c:w val="0.67694238974890264"/>
          <c:h val="0.74156454038750774"/>
        </c:manualLayout>
      </c:layout>
      <c:scatterChart>
        <c:scatterStyle val="lineMarker"/>
        <c:varyColors val="0"/>
        <c:ser>
          <c:idx val="0"/>
          <c:order val="0"/>
          <c:tx>
            <c:v>100% jet A-1 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Jet A-1</c:name>
            <c:spPr>
              <a:ln w="31750" cmpd="thickThin">
                <a:solidFill>
                  <a:schemeClr val="accent5">
                    <a:alpha val="98000"/>
                  </a:schemeClr>
                </a:solidFill>
                <a:prstDash val="solid"/>
              </a:ln>
            </c:spPr>
            <c:trendlineType val="exp"/>
            <c:dispRSqr val="0"/>
            <c:dispEq val="0"/>
          </c:trendline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B3-4999-88D1-FF2CEF33E109}"/>
            </c:ext>
          </c:extLst>
        </c:ser>
        <c:ser>
          <c:idx val="1"/>
          <c:order val="1"/>
          <c:tx>
            <c:v>100%  GTL S8</c:v>
          </c:tx>
          <c:spPr>
            <a:ln w="19050">
              <a:noFill/>
            </a:ln>
          </c:spPr>
          <c:marker>
            <c:symbol val="square"/>
            <c:size val="3"/>
            <c:spPr>
              <a:noFill/>
              <a:ln>
                <a:noFill/>
              </a:ln>
            </c:spPr>
          </c:marker>
          <c:trendline>
            <c:name>100% GTL S-8</c:name>
            <c:spPr>
              <a:ln w="19050">
                <a:solidFill>
                  <a:srgbClr val="C00000"/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'100% s-8 Duplicate'!$R$4:$R$33</c:f>
              <c:numCache>
                <c:formatCode>0.00</c:formatCode>
                <c:ptCount val="30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</c:numCache>
            </c:numRef>
          </c:xVal>
          <c:yVal>
            <c:numRef>
              <c:f>'100% s-8 Duplicate'!$W$4:$W$33</c:f>
              <c:numCache>
                <c:formatCode>0.0</c:formatCode>
                <c:ptCount val="30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3B3-4999-88D1-FF2CEF33E109}"/>
            </c:ext>
          </c:extLst>
        </c:ser>
        <c:ser>
          <c:idx val="3"/>
          <c:order val="3"/>
          <c:tx>
            <c:v>100% Amyris </c:v>
          </c:tx>
          <c:spPr>
            <a:ln w="19050">
              <a:noFill/>
            </a:ln>
          </c:spPr>
          <c:marker>
            <c:spPr>
              <a:solidFill>
                <a:sysClr val="window" lastClr="FFFFFF"/>
              </a:solidFill>
              <a:ln>
                <a:noFill/>
              </a:ln>
            </c:spPr>
          </c:marker>
          <c:trendline>
            <c:name>100% Amyris</c:name>
            <c:spPr>
              <a:ln w="19050">
                <a:solidFill>
                  <a:schemeClr val="accent4"/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'100% Amyris Duplicate'!$P$4:$P$28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  <c:pt idx="22">
                  <c:v>169</c:v>
                </c:pt>
                <c:pt idx="23">
                  <c:v>172</c:v>
                </c:pt>
                <c:pt idx="24">
                  <c:v>173</c:v>
                </c:pt>
              </c:numCache>
            </c:numRef>
          </c:xVal>
          <c:yVal>
            <c:numRef>
              <c:f>'100% Amyris Duplicate'!$U$4:$U$28</c:f>
              <c:numCache>
                <c:formatCode>0.0</c:formatCode>
                <c:ptCount val="25"/>
                <c:pt idx="3">
                  <c:v>1196</c:v>
                </c:pt>
                <c:pt idx="4">
                  <c:v>1175</c:v>
                </c:pt>
                <c:pt idx="5">
                  <c:v>1100.4000000000001</c:v>
                </c:pt>
                <c:pt idx="6">
                  <c:v>1077.9000000000001</c:v>
                </c:pt>
                <c:pt idx="9">
                  <c:v>1089.3</c:v>
                </c:pt>
                <c:pt idx="12">
                  <c:v>1036.8</c:v>
                </c:pt>
                <c:pt idx="15">
                  <c:v>967.9</c:v>
                </c:pt>
                <c:pt idx="16">
                  <c:v>993.6</c:v>
                </c:pt>
                <c:pt idx="18">
                  <c:v>1018.1</c:v>
                </c:pt>
                <c:pt idx="19">
                  <c:v>994</c:v>
                </c:pt>
                <c:pt idx="20">
                  <c:v>1035.4000000000001</c:v>
                </c:pt>
                <c:pt idx="21">
                  <c:v>994.6</c:v>
                </c:pt>
                <c:pt idx="23">
                  <c:v>859</c:v>
                </c:pt>
                <c:pt idx="24">
                  <c:v>844.4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3B3-4999-88D1-FF2CEF33E109}"/>
            </c:ext>
          </c:extLst>
        </c:ser>
        <c:ser>
          <c:idx val="5"/>
          <c:order val="5"/>
          <c:tx>
            <c:v>50%GTL S8 &amp; 50% Jet A-1"</c:v>
          </c:tx>
          <c:spPr>
            <a:ln w="19050">
              <a:noFill/>
            </a:ln>
          </c:spPr>
          <c:marker>
            <c:symbol val="circle"/>
            <c:size val="4"/>
            <c:spPr>
              <a:ln>
                <a:solidFill>
                  <a:srgbClr val="C00000"/>
                </a:solidFill>
              </a:ln>
            </c:spPr>
          </c:marker>
          <c:xVal>
            <c:numRef>
              <c:f>'50% JET A1 &amp; 50% S-8 Dup'!$R$4:$R$31</c:f>
              <c:numCache>
                <c:formatCode>0.00</c:formatCode>
                <c:ptCount val="28"/>
                <c:pt idx="0" formatCode="h:mm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19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26</c:v>
                </c:pt>
                <c:pt idx="9">
                  <c:v>46</c:v>
                </c:pt>
                <c:pt idx="10">
                  <c:v>49</c:v>
                </c:pt>
                <c:pt idx="11">
                  <c:v>50</c:v>
                </c:pt>
                <c:pt idx="12">
                  <c:v>52</c:v>
                </c:pt>
                <c:pt idx="13">
                  <c:v>53</c:v>
                </c:pt>
                <c:pt idx="14">
                  <c:v>72</c:v>
                </c:pt>
                <c:pt idx="15">
                  <c:v>73</c:v>
                </c:pt>
                <c:pt idx="16">
                  <c:v>76</c:v>
                </c:pt>
                <c:pt idx="17">
                  <c:v>77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111</c:v>
                </c:pt>
                <c:pt idx="22">
                  <c:v>113</c:v>
                </c:pt>
                <c:pt idx="23">
                  <c:v>114</c:v>
                </c:pt>
                <c:pt idx="24">
                  <c:v>128</c:v>
                </c:pt>
                <c:pt idx="25">
                  <c:v>130</c:v>
                </c:pt>
                <c:pt idx="26">
                  <c:v>133</c:v>
                </c:pt>
                <c:pt idx="27">
                  <c:v>156</c:v>
                </c:pt>
              </c:numCache>
            </c:numRef>
          </c:xVal>
          <c:yVal>
            <c:numRef>
              <c:f>'50% JET A1 &amp; 50% S-8 Dup'!$X$4:$X$31</c:f>
              <c:numCache>
                <c:formatCode>0.0</c:formatCode>
                <c:ptCount val="28"/>
                <c:pt idx="0">
                  <c:v>1023.3</c:v>
                </c:pt>
                <c:pt idx="1">
                  <c:v>930.3</c:v>
                </c:pt>
                <c:pt idx="6">
                  <c:v>978.3</c:v>
                </c:pt>
                <c:pt idx="7">
                  <c:v>905.9</c:v>
                </c:pt>
                <c:pt idx="9">
                  <c:v>800</c:v>
                </c:pt>
                <c:pt idx="11">
                  <c:v>799</c:v>
                </c:pt>
                <c:pt idx="13">
                  <c:v>777</c:v>
                </c:pt>
                <c:pt idx="14">
                  <c:v>717.8</c:v>
                </c:pt>
                <c:pt idx="15">
                  <c:v>545.79999999999995</c:v>
                </c:pt>
                <c:pt idx="16">
                  <c:v>601</c:v>
                </c:pt>
                <c:pt idx="18">
                  <c:v>460.8</c:v>
                </c:pt>
                <c:pt idx="19">
                  <c:v>451.7</c:v>
                </c:pt>
                <c:pt idx="20">
                  <c:v>419</c:v>
                </c:pt>
                <c:pt idx="21">
                  <c:v>349.2</c:v>
                </c:pt>
                <c:pt idx="22">
                  <c:v>385.3</c:v>
                </c:pt>
                <c:pt idx="23">
                  <c:v>394</c:v>
                </c:pt>
                <c:pt idx="24">
                  <c:v>350.6</c:v>
                </c:pt>
                <c:pt idx="25">
                  <c:v>315.2</c:v>
                </c:pt>
                <c:pt idx="26">
                  <c:v>285.5</c:v>
                </c:pt>
                <c:pt idx="27">
                  <c:v>226.2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3B3-4999-88D1-FF2CEF33E109}"/>
            </c:ext>
          </c:extLst>
        </c:ser>
        <c:ser>
          <c:idx val="6"/>
          <c:order val="6"/>
          <c:tx>
            <c:v>50% JET A1 &amp; 50% Amyris</c:v>
          </c:tx>
          <c:spPr>
            <a:ln w="19050">
              <a:noFill/>
            </a:ln>
          </c:spPr>
          <c:marker>
            <c:spPr>
              <a:ln>
                <a:solidFill>
                  <a:schemeClr val="accent4"/>
                </a:solidFill>
              </a:ln>
            </c:spPr>
          </c:marker>
          <c:xVal>
            <c:numRef>
              <c:f>'50% JET A1 &amp; 50% Amyris'!$Q$7:$Q$28</c:f>
              <c:numCache>
                <c:formatCode>0.00</c:formatCode>
                <c:ptCount val="22"/>
                <c:pt idx="0">
                  <c:v>6</c:v>
                </c:pt>
                <c:pt idx="1">
                  <c:v>16</c:v>
                </c:pt>
                <c:pt idx="2">
                  <c:v>18</c:v>
                </c:pt>
                <c:pt idx="3">
                  <c:v>19</c:v>
                </c:pt>
                <c:pt idx="4">
                  <c:v>56</c:v>
                </c:pt>
                <c:pt idx="5">
                  <c:v>58</c:v>
                </c:pt>
                <c:pt idx="6">
                  <c:v>60</c:v>
                </c:pt>
                <c:pt idx="7">
                  <c:v>68</c:v>
                </c:pt>
                <c:pt idx="8">
                  <c:v>80</c:v>
                </c:pt>
                <c:pt idx="9">
                  <c:v>98</c:v>
                </c:pt>
                <c:pt idx="10">
                  <c:v>105</c:v>
                </c:pt>
                <c:pt idx="11">
                  <c:v>107</c:v>
                </c:pt>
                <c:pt idx="12">
                  <c:v>109</c:v>
                </c:pt>
                <c:pt idx="13">
                  <c:v>113</c:v>
                </c:pt>
                <c:pt idx="14">
                  <c:v>114</c:v>
                </c:pt>
                <c:pt idx="15">
                  <c:v>130</c:v>
                </c:pt>
                <c:pt idx="16">
                  <c:v>131</c:v>
                </c:pt>
                <c:pt idx="17">
                  <c:v>132</c:v>
                </c:pt>
                <c:pt idx="18">
                  <c:v>133</c:v>
                </c:pt>
                <c:pt idx="19">
                  <c:v>134</c:v>
                </c:pt>
                <c:pt idx="20">
                  <c:v>135</c:v>
                </c:pt>
                <c:pt idx="21">
                  <c:v>173</c:v>
                </c:pt>
              </c:numCache>
              <c:extLst xmlns:c15="http://schemas.microsoft.com/office/drawing/2012/chart"/>
            </c:numRef>
          </c:xVal>
          <c:yVal>
            <c:numRef>
              <c:f>'50% JET A1 &amp; 50% Amyris'!$W$7:$W$28</c:f>
              <c:numCache>
                <c:formatCode>General</c:formatCode>
                <c:ptCount val="22"/>
                <c:pt idx="1">
                  <c:v>1102.7</c:v>
                </c:pt>
                <c:pt idx="3">
                  <c:v>1000</c:v>
                </c:pt>
                <c:pt idx="4">
                  <c:v>1010.1</c:v>
                </c:pt>
                <c:pt idx="6">
                  <c:v>993.1</c:v>
                </c:pt>
                <c:pt idx="8">
                  <c:v>900</c:v>
                </c:pt>
                <c:pt idx="10">
                  <c:v>600</c:v>
                </c:pt>
                <c:pt idx="12">
                  <c:v>557.1</c:v>
                </c:pt>
                <c:pt idx="13">
                  <c:v>597.29999999999995</c:v>
                </c:pt>
                <c:pt idx="15">
                  <c:v>384</c:v>
                </c:pt>
                <c:pt idx="16">
                  <c:v>368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7-A3B3-4999-88D1-FF2CEF33E109}"/>
            </c:ext>
          </c:extLst>
        </c:ser>
        <c:ser>
          <c:idx val="9"/>
          <c:order val="9"/>
          <c:tx>
            <c:v>75%GTL S8 25% Hexanol</c:v>
          </c:tx>
          <c:spPr>
            <a:ln w="19050">
              <a:noFill/>
            </a:ln>
          </c:spPr>
          <c:marker>
            <c:spPr>
              <a:solidFill>
                <a:srgbClr val="C00000"/>
              </a:solidFill>
            </c:spPr>
          </c:marker>
          <c:xVal>
            <c:numRef>
              <c:f>'75% s-8 25% Hexanol'!$R$5:$R$26</c:f>
              <c:numCache>
                <c:formatCode>0.00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24</c:v>
                </c:pt>
                <c:pt idx="5">
                  <c:v>26</c:v>
                </c:pt>
                <c:pt idx="6">
                  <c:v>27</c:v>
                </c:pt>
                <c:pt idx="7">
                  <c:v>36</c:v>
                </c:pt>
                <c:pt idx="8">
                  <c:v>37</c:v>
                </c:pt>
                <c:pt idx="9">
                  <c:v>60</c:v>
                </c:pt>
                <c:pt idx="10">
                  <c:v>62</c:v>
                </c:pt>
                <c:pt idx="11">
                  <c:v>63</c:v>
                </c:pt>
                <c:pt idx="12">
                  <c:v>89</c:v>
                </c:pt>
                <c:pt idx="13">
                  <c:v>90</c:v>
                </c:pt>
                <c:pt idx="14">
                  <c:v>93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99</c:v>
                </c:pt>
                <c:pt idx="19">
                  <c:v>103</c:v>
                </c:pt>
                <c:pt idx="20">
                  <c:v>105</c:v>
                </c:pt>
                <c:pt idx="21">
                  <c:v>107</c:v>
                </c:pt>
              </c:numCache>
            </c:numRef>
          </c:xVal>
          <c:yVal>
            <c:numRef>
              <c:f>'75% s-8 25% Hexanol'!$W$5:$W$26</c:f>
              <c:numCache>
                <c:formatCode>0.0</c:formatCode>
                <c:ptCount val="22"/>
                <c:pt idx="1">
                  <c:v>916.3</c:v>
                </c:pt>
                <c:pt idx="3">
                  <c:v>969.2</c:v>
                </c:pt>
                <c:pt idx="4">
                  <c:v>975.6</c:v>
                </c:pt>
                <c:pt idx="7">
                  <c:v>1007.5</c:v>
                </c:pt>
                <c:pt idx="8">
                  <c:v>975.1</c:v>
                </c:pt>
                <c:pt idx="9">
                  <c:v>881.9</c:v>
                </c:pt>
                <c:pt idx="10">
                  <c:v>837.2</c:v>
                </c:pt>
                <c:pt idx="11">
                  <c:v>870.2</c:v>
                </c:pt>
                <c:pt idx="12">
                  <c:v>799.7</c:v>
                </c:pt>
                <c:pt idx="17">
                  <c:v>754.3</c:v>
                </c:pt>
                <c:pt idx="18">
                  <c:v>784.9</c:v>
                </c:pt>
                <c:pt idx="19">
                  <c:v>766.8</c:v>
                </c:pt>
                <c:pt idx="20">
                  <c:v>796.6</c:v>
                </c:pt>
                <c:pt idx="21">
                  <c:v>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3B3-4999-88D1-FF2CEF33E109}"/>
            </c:ext>
          </c:extLst>
        </c:ser>
        <c:ser>
          <c:idx val="10"/>
          <c:order val="10"/>
          <c:tx>
            <c:v>75% Amyris &amp; 25% Jet A1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4"/>
                </a:solidFill>
              </a:ln>
            </c:spPr>
          </c:marker>
          <c:xVal>
            <c:numRef>
              <c:f>'75%Amyris &amp; 25% Jet A1 '!$R$4:$R$19</c:f>
              <c:numCache>
                <c:formatCode>0.00</c:formatCode>
                <c:ptCount val="16"/>
                <c:pt idx="0" formatCode="h:mm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57</c:v>
                </c:pt>
                <c:pt idx="6">
                  <c:v>60</c:v>
                </c:pt>
                <c:pt idx="7">
                  <c:v>62</c:v>
                </c:pt>
                <c:pt idx="8">
                  <c:v>69</c:v>
                </c:pt>
                <c:pt idx="9">
                  <c:v>96</c:v>
                </c:pt>
                <c:pt idx="10">
                  <c:v>100</c:v>
                </c:pt>
                <c:pt idx="11">
                  <c:v>115</c:v>
                </c:pt>
                <c:pt idx="12">
                  <c:v>117</c:v>
                </c:pt>
                <c:pt idx="13">
                  <c:v>121</c:v>
                </c:pt>
                <c:pt idx="14">
                  <c:v>123</c:v>
                </c:pt>
                <c:pt idx="15">
                  <c:v>125</c:v>
                </c:pt>
              </c:numCache>
            </c:numRef>
          </c:xVal>
          <c:yVal>
            <c:numRef>
              <c:f>'75%Amyris &amp; 25% Jet A1 '!$X$4:$X$19</c:f>
              <c:numCache>
                <c:formatCode>General</c:formatCode>
                <c:ptCount val="16"/>
                <c:pt idx="0">
                  <c:v>1108</c:v>
                </c:pt>
                <c:pt idx="1">
                  <c:v>1108</c:v>
                </c:pt>
                <c:pt idx="5">
                  <c:v>954.5</c:v>
                </c:pt>
                <c:pt idx="7">
                  <c:v>924.9</c:v>
                </c:pt>
                <c:pt idx="8">
                  <c:v>908.9</c:v>
                </c:pt>
                <c:pt idx="14">
                  <c:v>881.9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3B3-4999-88D1-FF2CEF33E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39872"/>
        <c:axId val="57903908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'100% HEFA</c:v>
                </c:tx>
                <c:spPr>
                  <a:ln w="19050">
                    <a:noFill/>
                  </a:ln>
                </c:spPr>
                <c:marker>
                  <c:spPr>
                    <a:noFill/>
                    <a:ln>
                      <a:noFill/>
                    </a:ln>
                  </c:spPr>
                </c:marker>
                <c:trendline>
                  <c:name>100% HEFA</c:name>
                  <c:spPr>
                    <a:ln w="19050">
                      <a:solidFill>
                        <a:schemeClr val="bg1">
                          <a:lumMod val="50000"/>
                        </a:schemeClr>
                      </a:solidFill>
                      <a:prstDash val="dash"/>
                    </a:ln>
                  </c:spPr>
                  <c:trendlineType val="exp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HEFA'!$R$4:$R$25</c15:sqref>
                        </c15:formulaRef>
                      </c:ext>
                    </c:extLst>
                    <c:numCache>
                      <c:formatCode>0.00</c:formatCode>
                      <c:ptCount val="22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79</c:v>
                      </c:pt>
                      <c:pt idx="13">
                        <c:v>80</c:v>
                      </c:pt>
                      <c:pt idx="14">
                        <c:v>82</c:v>
                      </c:pt>
                      <c:pt idx="15">
                        <c:v>90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96</c:v>
                      </c:pt>
                      <c:pt idx="19">
                        <c:v>107</c:v>
                      </c:pt>
                      <c:pt idx="20">
                        <c:v>110</c:v>
                      </c:pt>
                      <c:pt idx="21">
                        <c:v>159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HEFA'!$W$4:$W$25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1018.9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11">
                        <c:v>653.1</c:v>
                      </c:pt>
                      <c:pt idx="14">
                        <c:v>560.70000000000005</c:v>
                      </c:pt>
                      <c:pt idx="15">
                        <c:v>318.3</c:v>
                      </c:pt>
                      <c:pt idx="16">
                        <c:v>296.7</c:v>
                      </c:pt>
                      <c:pt idx="17">
                        <c:v>311.2</c:v>
                      </c:pt>
                      <c:pt idx="18">
                        <c:v>353.3</c:v>
                      </c:pt>
                      <c:pt idx="19">
                        <c:v>249.6</c:v>
                      </c:pt>
                      <c:pt idx="20">
                        <c:v>253.3</c:v>
                      </c:pt>
                      <c:pt idx="21">
                        <c:v>244.3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B-A3B3-4999-88D1-FF2CEF33E109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100% ATJ</c:v>
                </c:tx>
                <c:spPr>
                  <a:ln w="19050">
                    <a:noFill/>
                  </a:ln>
                </c:spPr>
                <c:marker>
                  <c:spPr>
                    <a:noFill/>
                    <a:ln>
                      <a:noFill/>
                    </a:ln>
                  </c:spPr>
                </c:marker>
                <c:trendline>
                  <c:name>100% ATJ</c:name>
                  <c:spPr>
                    <a:ln w="19050">
                      <a:solidFill>
                        <a:srgbClr val="241AEE"/>
                      </a:solidFill>
                      <a:prstDash val="sysDot"/>
                    </a:ln>
                  </c:spPr>
                  <c:trendlineType val="exp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ATJ'!$R$4:$R$29</c15:sqref>
                        </c15:formulaRef>
                      </c:ext>
                    </c:extLst>
                    <c:numCache>
                      <c:formatCode>0.00</c:formatCode>
                      <c:ptCount val="26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10</c:v>
                      </c:pt>
                      <c:pt idx="6">
                        <c:v>18</c:v>
                      </c:pt>
                      <c:pt idx="7">
                        <c:v>20</c:v>
                      </c:pt>
                      <c:pt idx="8">
                        <c:v>22</c:v>
                      </c:pt>
                      <c:pt idx="9">
                        <c:v>50</c:v>
                      </c:pt>
                      <c:pt idx="10">
                        <c:v>51</c:v>
                      </c:pt>
                      <c:pt idx="11">
                        <c:v>54</c:v>
                      </c:pt>
                      <c:pt idx="12">
                        <c:v>55</c:v>
                      </c:pt>
                      <c:pt idx="13">
                        <c:v>65</c:v>
                      </c:pt>
                      <c:pt idx="14">
                        <c:v>67</c:v>
                      </c:pt>
                      <c:pt idx="15">
                        <c:v>82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97</c:v>
                      </c:pt>
                      <c:pt idx="19">
                        <c:v>100</c:v>
                      </c:pt>
                      <c:pt idx="20">
                        <c:v>107</c:v>
                      </c:pt>
                      <c:pt idx="21">
                        <c:v>109</c:v>
                      </c:pt>
                      <c:pt idx="22">
                        <c:v>119</c:v>
                      </c:pt>
                      <c:pt idx="23">
                        <c:v>134</c:v>
                      </c:pt>
                      <c:pt idx="24">
                        <c:v>137</c:v>
                      </c:pt>
                      <c:pt idx="25">
                        <c:v>149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ATJ'!$W$4:$W$29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 formatCode="0.0">
                        <c:v>1029.9000000000001</c:v>
                      </c:pt>
                      <c:pt idx="3" formatCode="0.0">
                        <c:v>908.4</c:v>
                      </c:pt>
                      <c:pt idx="5" formatCode="0.0">
                        <c:v>847.5</c:v>
                      </c:pt>
                      <c:pt idx="6" formatCode="0.0">
                        <c:v>880</c:v>
                      </c:pt>
                      <c:pt idx="9" formatCode="0.0">
                        <c:v>531.9</c:v>
                      </c:pt>
                      <c:pt idx="10" formatCode="0.0">
                        <c:v>532.5</c:v>
                      </c:pt>
                      <c:pt idx="22" formatCode="0.0">
                        <c:v>215</c:v>
                      </c:pt>
                      <c:pt idx="23" formatCode="0.0">
                        <c:v>236.9</c:v>
                      </c:pt>
                      <c:pt idx="24" formatCode="0.0">
                        <c:v>259.8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A3B3-4999-88D1-FF2CEF33E1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v>50% HEFA 50% Jet A1 '</c:v>
                </c:tx>
                <c:spPr>
                  <a:ln w="19050">
                    <a:noFill/>
                  </a:ln>
                </c:spPr>
                <c:marker>
                  <c:symbol val="diamond"/>
                  <c:size val="5"/>
                  <c:spPr>
                    <a:solidFill>
                      <a:schemeClr val="bg1">
                        <a:lumMod val="65000"/>
                      </a:schemeClr>
                    </a:solidFill>
                    <a:ln>
                      <a:solidFill>
                        <a:schemeClr val="bg1">
                          <a:lumMod val="50000"/>
                        </a:schemeClr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HEFA 50% Jet A1 '!$R$4:$R$26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h:mm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8</c:v>
                      </c:pt>
                      <c:pt idx="4">
                        <c:v>12</c:v>
                      </c:pt>
                      <c:pt idx="5">
                        <c:v>32</c:v>
                      </c:pt>
                      <c:pt idx="6">
                        <c:v>35</c:v>
                      </c:pt>
                      <c:pt idx="7">
                        <c:v>37</c:v>
                      </c:pt>
                      <c:pt idx="8">
                        <c:v>40</c:v>
                      </c:pt>
                      <c:pt idx="9">
                        <c:v>60</c:v>
                      </c:pt>
                      <c:pt idx="10">
                        <c:v>65</c:v>
                      </c:pt>
                      <c:pt idx="11">
                        <c:v>66</c:v>
                      </c:pt>
                      <c:pt idx="12">
                        <c:v>68</c:v>
                      </c:pt>
                      <c:pt idx="13">
                        <c:v>70</c:v>
                      </c:pt>
                      <c:pt idx="14">
                        <c:v>90</c:v>
                      </c:pt>
                      <c:pt idx="15">
                        <c:v>91</c:v>
                      </c:pt>
                      <c:pt idx="16">
                        <c:v>94</c:v>
                      </c:pt>
                      <c:pt idx="17">
                        <c:v>96</c:v>
                      </c:pt>
                      <c:pt idx="18">
                        <c:v>110</c:v>
                      </c:pt>
                      <c:pt idx="19">
                        <c:v>112</c:v>
                      </c:pt>
                      <c:pt idx="20">
                        <c:v>124</c:v>
                      </c:pt>
                      <c:pt idx="21">
                        <c:v>126</c:v>
                      </c:pt>
                      <c:pt idx="22">
                        <c:v>128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HEFA 50% Jet A1 '!$W$4:$W$26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979.3</c:v>
                      </c:pt>
                      <c:pt idx="1">
                        <c:v>896</c:v>
                      </c:pt>
                      <c:pt idx="2">
                        <c:v>881.8</c:v>
                      </c:pt>
                      <c:pt idx="3">
                        <c:v>1083.3</c:v>
                      </c:pt>
                      <c:pt idx="4">
                        <c:v>902.4</c:v>
                      </c:pt>
                      <c:pt idx="5">
                        <c:v>819.6</c:v>
                      </c:pt>
                      <c:pt idx="6">
                        <c:v>676.6</c:v>
                      </c:pt>
                      <c:pt idx="7">
                        <c:v>819.6</c:v>
                      </c:pt>
                      <c:pt idx="8">
                        <c:v>752.4</c:v>
                      </c:pt>
                      <c:pt idx="13">
                        <c:v>692</c:v>
                      </c:pt>
                      <c:pt idx="14">
                        <c:v>599</c:v>
                      </c:pt>
                      <c:pt idx="15">
                        <c:v>558.20000000000005</c:v>
                      </c:pt>
                      <c:pt idx="16">
                        <c:v>597.1</c:v>
                      </c:pt>
                      <c:pt idx="17">
                        <c:v>566.70000000000005</c:v>
                      </c:pt>
                      <c:pt idx="18">
                        <c:v>440.9</c:v>
                      </c:pt>
                      <c:pt idx="19">
                        <c:v>470.3</c:v>
                      </c:pt>
                      <c:pt idx="20">
                        <c:v>473.3</c:v>
                      </c:pt>
                      <c:pt idx="21">
                        <c:v>433.3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A3B3-4999-88D1-FF2CEF33E109}"/>
                  </c:ext>
                </c:extLst>
              </c15:ser>
            </c15:filteredScatterSeries>
            <c15:filteredScatterSeries>
              <c15:ser>
                <c:idx val="8"/>
                <c:order val="8"/>
                <c:tx>
                  <c:v>50% ATJ 50% Jet A-1</c:v>
                </c:tx>
                <c:spPr>
                  <a:ln w="19050">
                    <a:noFill/>
                  </a:ln>
                </c:spPr>
                <c:marker>
                  <c:symbol val="circle"/>
                  <c:size val="4"/>
                  <c:spPr>
                    <a:solidFill>
                      <a:srgbClr val="241AEE"/>
                    </a:solidFill>
                    <a:ln>
                      <a:solidFill>
                        <a:srgbClr val="241AEE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ATJ 50% Jet A1'!$R$4:$R$26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7</c:v>
                      </c:pt>
                      <c:pt idx="4">
                        <c:v>11</c:v>
                      </c:pt>
                      <c:pt idx="5">
                        <c:v>12</c:v>
                      </c:pt>
                      <c:pt idx="6">
                        <c:v>13</c:v>
                      </c:pt>
                      <c:pt idx="7">
                        <c:v>15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44</c:v>
                      </c:pt>
                      <c:pt idx="11">
                        <c:v>47</c:v>
                      </c:pt>
                      <c:pt idx="12">
                        <c:v>48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70</c:v>
                      </c:pt>
                      <c:pt idx="16">
                        <c:v>101</c:v>
                      </c:pt>
                      <c:pt idx="17">
                        <c:v>102</c:v>
                      </c:pt>
                      <c:pt idx="18">
                        <c:v>103</c:v>
                      </c:pt>
                      <c:pt idx="19">
                        <c:v>104</c:v>
                      </c:pt>
                      <c:pt idx="20">
                        <c:v>109</c:v>
                      </c:pt>
                      <c:pt idx="21">
                        <c:v>116</c:v>
                      </c:pt>
                      <c:pt idx="22">
                        <c:v>117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ATJ 50% Jet A1'!$W$4:$W$26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1">
                        <c:v>1039.0999999999999</c:v>
                      </c:pt>
                      <c:pt idx="4">
                        <c:v>909.7</c:v>
                      </c:pt>
                      <c:pt idx="11">
                        <c:v>763.7</c:v>
                      </c:pt>
                      <c:pt idx="12">
                        <c:v>741</c:v>
                      </c:pt>
                      <c:pt idx="13">
                        <c:v>658.6</c:v>
                      </c:pt>
                      <c:pt idx="15">
                        <c:v>604.70000000000005</c:v>
                      </c:pt>
                      <c:pt idx="16">
                        <c:v>434</c:v>
                      </c:pt>
                      <c:pt idx="17">
                        <c:v>447</c:v>
                      </c:pt>
                      <c:pt idx="18">
                        <c:v>387.6</c:v>
                      </c:pt>
                      <c:pt idx="19">
                        <c:v>312.60000000000002</c:v>
                      </c:pt>
                      <c:pt idx="20">
                        <c:v>312.7</c:v>
                      </c:pt>
                      <c:pt idx="21">
                        <c:v>273.89999999999998</c:v>
                      </c:pt>
                      <c:pt idx="22">
                        <c:v>265.60000000000002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A3B3-4999-88D1-FF2CEF33E1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v>75% GTL S8 &amp; 25% Jet A-1"</c:v>
                </c:tx>
                <c:spPr>
                  <a:ln w="19050">
                    <a:noFill/>
                  </a:ln>
                </c:spP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A1'!$R$4:$R$17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1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17</c:v>
                      </c:pt>
                      <c:pt idx="5">
                        <c:v>21</c:v>
                      </c:pt>
                      <c:pt idx="6">
                        <c:v>23</c:v>
                      </c:pt>
                      <c:pt idx="7">
                        <c:v>91</c:v>
                      </c:pt>
                      <c:pt idx="8">
                        <c:v>99</c:v>
                      </c:pt>
                      <c:pt idx="9">
                        <c:v>101</c:v>
                      </c:pt>
                      <c:pt idx="10">
                        <c:v>136</c:v>
                      </c:pt>
                      <c:pt idx="11">
                        <c:v>140</c:v>
                      </c:pt>
                      <c:pt idx="12">
                        <c:v>141</c:v>
                      </c:pt>
                      <c:pt idx="13">
                        <c:v>220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A1'!$V$4:$V$17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1011.4</c:v>
                      </c:pt>
                      <c:pt idx="1">
                        <c:v>853.3</c:v>
                      </c:pt>
                      <c:pt idx="2">
                        <c:v>1024.4000000000001</c:v>
                      </c:pt>
                      <c:pt idx="3">
                        <c:v>753.9</c:v>
                      </c:pt>
                      <c:pt idx="4">
                        <c:v>781</c:v>
                      </c:pt>
                      <c:pt idx="5">
                        <c:v>774.9</c:v>
                      </c:pt>
                      <c:pt idx="6">
                        <c:v>735.2</c:v>
                      </c:pt>
                      <c:pt idx="7">
                        <c:v>717.2</c:v>
                      </c:pt>
                      <c:pt idx="8">
                        <c:v>862.7</c:v>
                      </c:pt>
                      <c:pt idx="9">
                        <c:v>797.3</c:v>
                      </c:pt>
                      <c:pt idx="10">
                        <c:v>695.5</c:v>
                      </c:pt>
                      <c:pt idx="11">
                        <c:v>715.4</c:v>
                      </c:pt>
                      <c:pt idx="12">
                        <c:v>657.4</c:v>
                      </c:pt>
                      <c:pt idx="13">
                        <c:v>464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A3B3-4999-88D1-FF2CEF33E109}"/>
                  </c:ext>
                </c:extLst>
              </c15:ser>
            </c15:filteredScatterSeries>
          </c:ext>
        </c:extLst>
      </c:scatterChart>
      <c:valAx>
        <c:axId val="579039872"/>
        <c:scaling>
          <c:orientation val="minMax"/>
          <c:max val="18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9039088"/>
        <c:crosses val="autoZero"/>
        <c:crossBetween val="midCat"/>
      </c:valAx>
      <c:valAx>
        <c:axId val="57903908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 w)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9039872"/>
        <c:crosses val="autoZero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73267857195398334"/>
          <c:y val="0.12722419262809539"/>
          <c:w val="0.24524075159359357"/>
          <c:h val="0.52125765502697008"/>
        </c:manualLayout>
      </c:layout>
      <c:overlay val="0"/>
      <c:txPr>
        <a:bodyPr/>
        <a:lstStyle/>
        <a:p>
          <a:pPr>
            <a:defRPr sz="1050" b="1"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26061248883106"/>
          <c:y val="0.13383750626677282"/>
          <c:w val="0.71451688913841482"/>
          <c:h val="0.74156454038750774"/>
        </c:manualLayout>
      </c:layout>
      <c:scatterChart>
        <c:scatterStyle val="lineMarker"/>
        <c:varyColors val="0"/>
        <c:ser>
          <c:idx val="1"/>
          <c:order val="0"/>
          <c:tx>
            <c:v>100%  GTL S8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trendline>
            <c:name>100% GTL S-8</c:name>
            <c:spPr>
              <a:ln w="31750">
                <a:solidFill>
                  <a:srgbClr val="C00000"/>
                </a:solidFill>
                <a:prstDash val="dashDot"/>
              </a:ln>
            </c:spPr>
            <c:trendlineType val="exp"/>
            <c:dispRSqr val="0"/>
            <c:dispEq val="0"/>
          </c:trendline>
          <c:xVal>
            <c:numRef>
              <c:f>'100% s-8 Duplicate'!$R$4:$R$41</c:f>
              <c:numCache>
                <c:formatCode>0.00</c:formatCode>
                <c:ptCount val="38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  <c:pt idx="35">
                  <c:v>177</c:v>
                </c:pt>
                <c:pt idx="36">
                  <c:v>1044</c:v>
                </c:pt>
                <c:pt idx="37">
                  <c:v>1046</c:v>
                </c:pt>
              </c:numCache>
            </c:numRef>
          </c:xVal>
          <c:yVal>
            <c:numRef>
              <c:f>'100% s-8 Duplicate'!$W$4:$W$41</c:f>
              <c:numCache>
                <c:formatCode>0.0</c:formatCode>
                <c:ptCount val="38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1">
                  <c:v>295.8</c:v>
                </c:pt>
                <c:pt idx="33">
                  <c:v>202.9</c:v>
                </c:pt>
                <c:pt idx="35">
                  <c:v>241.4</c:v>
                </c:pt>
                <c:pt idx="36">
                  <c:v>61.3</c:v>
                </c:pt>
                <c:pt idx="37">
                  <c:v>55.2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F1-43D0-86F3-26C53AFAF0BF}"/>
            </c:ext>
          </c:extLst>
        </c:ser>
        <c:ser>
          <c:idx val="3"/>
          <c:order val="2"/>
          <c:tx>
            <c:v>100% Amyris </c:v>
          </c:tx>
          <c:spPr>
            <a:ln w="2540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9525">
                <a:noFill/>
                <a:round/>
              </a:ln>
              <a:effectLst/>
            </c:spPr>
          </c:marker>
          <c:trendline>
            <c:name>100% Amyris</c:name>
            <c:spPr>
              <a:ln w="31750">
                <a:solidFill>
                  <a:schemeClr val="accent4"/>
                </a:solidFill>
                <a:prstDash val="dashDot"/>
              </a:ln>
            </c:spPr>
            <c:trendlineType val="exp"/>
            <c:dispRSqr val="0"/>
            <c:dispEq val="0"/>
          </c:trendline>
          <c:xVal>
            <c:numRef>
              <c:f>'100% Amyris SIP'!$N$4:$N$55</c:f>
              <c:numCache>
                <c:formatCode>0.00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20</c:v>
                </c:pt>
                <c:pt idx="5">
                  <c:v>0</c:v>
                </c:pt>
                <c:pt idx="6">
                  <c:v>3</c:v>
                </c:pt>
                <c:pt idx="7">
                  <c:v>5</c:v>
                </c:pt>
                <c:pt idx="8">
                  <c:v>7</c:v>
                </c:pt>
                <c:pt idx="9">
                  <c:v>9</c:v>
                </c:pt>
                <c:pt idx="10">
                  <c:v>11</c:v>
                </c:pt>
                <c:pt idx="11">
                  <c:v>14</c:v>
                </c:pt>
                <c:pt idx="12">
                  <c:v>21</c:v>
                </c:pt>
                <c:pt idx="13">
                  <c:v>23</c:v>
                </c:pt>
                <c:pt idx="14">
                  <c:v>25</c:v>
                </c:pt>
                <c:pt idx="15">
                  <c:v>31</c:v>
                </c:pt>
                <c:pt idx="16">
                  <c:v>33</c:v>
                </c:pt>
                <c:pt idx="17">
                  <c:v>40</c:v>
                </c:pt>
                <c:pt idx="18">
                  <c:v>119</c:v>
                </c:pt>
                <c:pt idx="19">
                  <c:v>121</c:v>
                </c:pt>
                <c:pt idx="20">
                  <c:v>129</c:v>
                </c:pt>
                <c:pt idx="21">
                  <c:v>132</c:v>
                </c:pt>
                <c:pt idx="22">
                  <c:v>135</c:v>
                </c:pt>
                <c:pt idx="23">
                  <c:v>141</c:v>
                </c:pt>
                <c:pt idx="24">
                  <c:v>147</c:v>
                </c:pt>
                <c:pt idx="25">
                  <c:v>149</c:v>
                </c:pt>
                <c:pt idx="26">
                  <c:v>150</c:v>
                </c:pt>
                <c:pt idx="27">
                  <c:v>152</c:v>
                </c:pt>
                <c:pt idx="28">
                  <c:v>189</c:v>
                </c:pt>
                <c:pt idx="29">
                  <c:v>192</c:v>
                </c:pt>
                <c:pt idx="30">
                  <c:v>195</c:v>
                </c:pt>
                <c:pt idx="31">
                  <c:v>199</c:v>
                </c:pt>
                <c:pt idx="32">
                  <c:v>199</c:v>
                </c:pt>
                <c:pt idx="33">
                  <c:v>201</c:v>
                </c:pt>
                <c:pt idx="34">
                  <c:v>203</c:v>
                </c:pt>
                <c:pt idx="35">
                  <c:v>203</c:v>
                </c:pt>
                <c:pt idx="36">
                  <c:v>1207</c:v>
                </c:pt>
                <c:pt idx="37">
                  <c:v>1210</c:v>
                </c:pt>
                <c:pt idx="38">
                  <c:v>1214</c:v>
                </c:pt>
                <c:pt idx="39">
                  <c:v>1216</c:v>
                </c:pt>
                <c:pt idx="40">
                  <c:v>1218</c:v>
                </c:pt>
                <c:pt idx="41">
                  <c:v>1226</c:v>
                </c:pt>
                <c:pt idx="42">
                  <c:v>1231</c:v>
                </c:pt>
                <c:pt idx="43">
                  <c:v>1236</c:v>
                </c:pt>
                <c:pt idx="44">
                  <c:v>1240</c:v>
                </c:pt>
                <c:pt idx="45">
                  <c:v>1242</c:v>
                </c:pt>
                <c:pt idx="46">
                  <c:v>1244</c:v>
                </c:pt>
                <c:pt idx="47">
                  <c:v>1244</c:v>
                </c:pt>
                <c:pt idx="48">
                  <c:v>2248</c:v>
                </c:pt>
                <c:pt idx="49">
                  <c:v>2250</c:v>
                </c:pt>
                <c:pt idx="50">
                  <c:v>2254</c:v>
                </c:pt>
                <c:pt idx="51">
                  <c:v>2258</c:v>
                </c:pt>
              </c:numCache>
            </c:numRef>
          </c:xVal>
          <c:yVal>
            <c:numRef>
              <c:f>'100% Amyris SIP'!$T$9:$T$55</c:f>
              <c:numCache>
                <c:formatCode>General</c:formatCode>
                <c:ptCount val="47"/>
                <c:pt idx="19" formatCode="0.0">
                  <c:v>1071.2</c:v>
                </c:pt>
                <c:pt idx="20" formatCode="0.0">
                  <c:v>965.3</c:v>
                </c:pt>
                <c:pt idx="21" formatCode="0.0">
                  <c:v>872.9</c:v>
                </c:pt>
                <c:pt idx="22" formatCode="0.0">
                  <c:v>1064.8</c:v>
                </c:pt>
                <c:pt idx="23" formatCode="0.0">
                  <c:v>933.9</c:v>
                </c:pt>
                <c:pt idx="24" formatCode="0.0">
                  <c:v>801.8</c:v>
                </c:pt>
                <c:pt idx="25" formatCode="0.0">
                  <c:v>751.5</c:v>
                </c:pt>
                <c:pt idx="33" formatCode="0.0">
                  <c:v>293.39999999999998</c:v>
                </c:pt>
                <c:pt idx="35" formatCode="0.0">
                  <c:v>370</c:v>
                </c:pt>
                <c:pt idx="44" formatCode="0.0">
                  <c:v>177.6</c:v>
                </c:pt>
                <c:pt idx="45" formatCode="0.0">
                  <c:v>159.19999999999999</c:v>
                </c:pt>
                <c:pt idx="46" formatCode="0.0">
                  <c:v>157.6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AF1-43D0-86F3-26C53AFAF0BF}"/>
            </c:ext>
          </c:extLst>
        </c:ser>
        <c:ser>
          <c:idx val="5"/>
          <c:order val="4"/>
          <c:tx>
            <c:v>50%GTL S8 &amp; 50% Jet A-1"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noFill/>
                <a:round/>
              </a:ln>
              <a:effectLst/>
            </c:spPr>
          </c:marker>
          <c:trendline>
            <c:name>50% GTL S-8 50% Jet A-1</c:name>
            <c:spPr>
              <a:ln w="31750">
                <a:solidFill>
                  <a:srgbClr val="00B0F0"/>
                </a:solidFill>
                <a:prstDash val="dash"/>
              </a:ln>
            </c:spPr>
            <c:trendlineType val="exp"/>
            <c:dispRSqr val="0"/>
            <c:dispEq val="0"/>
          </c:trendline>
          <c:xVal>
            <c:numRef>
              <c:f>'50% JET A1 &amp; 50% S-8'!$Q$4:$Q$43</c:f>
              <c:numCache>
                <c:formatCode>0.00</c:formatCode>
                <c:ptCount val="40"/>
                <c:pt idx="0" formatCode="General">
                  <c:v>0</c:v>
                </c:pt>
                <c:pt idx="1">
                  <c:v>26</c:v>
                </c:pt>
                <c:pt idx="2">
                  <c:v>29</c:v>
                </c:pt>
                <c:pt idx="3">
                  <c:v>32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40</c:v>
                </c:pt>
                <c:pt idx="8">
                  <c:v>62</c:v>
                </c:pt>
                <c:pt idx="9">
                  <c:v>65</c:v>
                </c:pt>
                <c:pt idx="10">
                  <c:v>132</c:v>
                </c:pt>
                <c:pt idx="11">
                  <c:v>138</c:v>
                </c:pt>
                <c:pt idx="12">
                  <c:v>140</c:v>
                </c:pt>
                <c:pt idx="13">
                  <c:v>142</c:v>
                </c:pt>
                <c:pt idx="14">
                  <c:v>144</c:v>
                </c:pt>
                <c:pt idx="15">
                  <c:v>146</c:v>
                </c:pt>
                <c:pt idx="16">
                  <c:v>147</c:v>
                </c:pt>
                <c:pt idx="17">
                  <c:v>149</c:v>
                </c:pt>
                <c:pt idx="18">
                  <c:v>151</c:v>
                </c:pt>
                <c:pt idx="19">
                  <c:v>153</c:v>
                </c:pt>
                <c:pt idx="20">
                  <c:v>155</c:v>
                </c:pt>
                <c:pt idx="21">
                  <c:v>232</c:v>
                </c:pt>
                <c:pt idx="22">
                  <c:v>235</c:v>
                </c:pt>
                <c:pt idx="23">
                  <c:v>241</c:v>
                </c:pt>
                <c:pt idx="24">
                  <c:v>249</c:v>
                </c:pt>
                <c:pt idx="25">
                  <c:v>253</c:v>
                </c:pt>
                <c:pt idx="26">
                  <c:v>257</c:v>
                </c:pt>
                <c:pt idx="27">
                  <c:v>260</c:v>
                </c:pt>
                <c:pt idx="28">
                  <c:v>275</c:v>
                </c:pt>
                <c:pt idx="29">
                  <c:v>281</c:v>
                </c:pt>
                <c:pt idx="30">
                  <c:v>326</c:v>
                </c:pt>
                <c:pt idx="31">
                  <c:v>1466</c:v>
                </c:pt>
                <c:pt idx="32">
                  <c:v>1468</c:v>
                </c:pt>
                <c:pt idx="33">
                  <c:v>1470</c:v>
                </c:pt>
                <c:pt idx="34">
                  <c:v>1499</c:v>
                </c:pt>
                <c:pt idx="35">
                  <c:v>1501</c:v>
                </c:pt>
                <c:pt idx="36">
                  <c:v>1503</c:v>
                </c:pt>
                <c:pt idx="37">
                  <c:v>1668</c:v>
                </c:pt>
                <c:pt idx="38">
                  <c:v>1670</c:v>
                </c:pt>
                <c:pt idx="39">
                  <c:v>1672</c:v>
                </c:pt>
              </c:numCache>
            </c:numRef>
          </c:xVal>
          <c:yVal>
            <c:numRef>
              <c:f>'50% JET A1 &amp; 50% S-8'!$W$4:$W$43</c:f>
              <c:numCache>
                <c:formatCode>General</c:formatCode>
                <c:ptCount val="40"/>
                <c:pt idx="1">
                  <c:v>693.2</c:v>
                </c:pt>
                <c:pt idx="2">
                  <c:v>720</c:v>
                </c:pt>
                <c:pt idx="6">
                  <c:v>686.3</c:v>
                </c:pt>
                <c:pt idx="8">
                  <c:v>668.4</c:v>
                </c:pt>
                <c:pt idx="9">
                  <c:v>645.6</c:v>
                </c:pt>
                <c:pt idx="10">
                  <c:v>505.5</c:v>
                </c:pt>
                <c:pt idx="11">
                  <c:v>547.6</c:v>
                </c:pt>
                <c:pt idx="12">
                  <c:v>534.1</c:v>
                </c:pt>
                <c:pt idx="13">
                  <c:v>434.4</c:v>
                </c:pt>
                <c:pt idx="14">
                  <c:v>386.4</c:v>
                </c:pt>
                <c:pt idx="15">
                  <c:v>492.4</c:v>
                </c:pt>
                <c:pt idx="16">
                  <c:v>430.7</c:v>
                </c:pt>
                <c:pt idx="17">
                  <c:v>408.6</c:v>
                </c:pt>
                <c:pt idx="18">
                  <c:v>457.1</c:v>
                </c:pt>
                <c:pt idx="19">
                  <c:v>479.4</c:v>
                </c:pt>
                <c:pt idx="20">
                  <c:v>462.2</c:v>
                </c:pt>
                <c:pt idx="21">
                  <c:v>346.1</c:v>
                </c:pt>
                <c:pt idx="22">
                  <c:v>266.10000000000002</c:v>
                </c:pt>
                <c:pt idx="23">
                  <c:v>271.89999999999998</c:v>
                </c:pt>
                <c:pt idx="24">
                  <c:v>359.2</c:v>
                </c:pt>
                <c:pt idx="26">
                  <c:v>317.3</c:v>
                </c:pt>
                <c:pt idx="27">
                  <c:v>316.3</c:v>
                </c:pt>
                <c:pt idx="28">
                  <c:v>280</c:v>
                </c:pt>
                <c:pt idx="30">
                  <c:v>237.1</c:v>
                </c:pt>
                <c:pt idx="31">
                  <c:v>70.900000000000006</c:v>
                </c:pt>
                <c:pt idx="32">
                  <c:v>69.2</c:v>
                </c:pt>
                <c:pt idx="33">
                  <c:v>63.2</c:v>
                </c:pt>
                <c:pt idx="34">
                  <c:v>62.7</c:v>
                </c:pt>
                <c:pt idx="35">
                  <c:v>64.400000000000006</c:v>
                </c:pt>
                <c:pt idx="36">
                  <c:v>66.900000000000006</c:v>
                </c:pt>
                <c:pt idx="37">
                  <c:v>64.599999999999994</c:v>
                </c:pt>
                <c:pt idx="38">
                  <c:v>64.599999999999994</c:v>
                </c:pt>
                <c:pt idx="39">
                  <c:v>63.6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AF1-43D0-86F3-26C53AFAF0BF}"/>
            </c:ext>
          </c:extLst>
        </c:ser>
        <c:ser>
          <c:idx val="6"/>
          <c:order val="5"/>
          <c:tx>
            <c:v>50% JET A1 &amp; 50% Amyris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noFill/>
              <a:ln w="19050">
                <a:noFill/>
                <a:round/>
              </a:ln>
              <a:effectLst/>
            </c:spPr>
          </c:marker>
          <c:trendline>
            <c:name>50% Jet A-1 &amp; 50% Amyris</c:name>
            <c:spPr>
              <a:ln w="28575">
                <a:solidFill>
                  <a:schemeClr val="accent4">
                    <a:lumMod val="50000"/>
                  </a:schemeClr>
                </a:solidFill>
                <a:prstDash val="lgDashDotDot"/>
              </a:ln>
            </c:spPr>
            <c:trendlineType val="exp"/>
            <c:dispRSqr val="0"/>
            <c:dispEq val="0"/>
          </c:trendline>
          <c:xVal>
            <c:numRef>
              <c:f>'50% JET A1 &amp; 50% Amyris'!$Q$4:$Q$51</c:f>
              <c:numCache>
                <c:formatCode>0.00</c:formatCode>
                <c:ptCount val="4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16</c:v>
                </c:pt>
                <c:pt idx="5">
                  <c:v>18</c:v>
                </c:pt>
                <c:pt idx="6">
                  <c:v>19</c:v>
                </c:pt>
                <c:pt idx="7">
                  <c:v>56</c:v>
                </c:pt>
                <c:pt idx="8">
                  <c:v>58</c:v>
                </c:pt>
                <c:pt idx="9">
                  <c:v>60</c:v>
                </c:pt>
                <c:pt idx="10">
                  <c:v>68</c:v>
                </c:pt>
                <c:pt idx="11">
                  <c:v>80</c:v>
                </c:pt>
                <c:pt idx="12">
                  <c:v>98</c:v>
                </c:pt>
                <c:pt idx="13">
                  <c:v>105</c:v>
                </c:pt>
                <c:pt idx="14">
                  <c:v>107</c:v>
                </c:pt>
                <c:pt idx="15">
                  <c:v>109</c:v>
                </c:pt>
                <c:pt idx="16">
                  <c:v>113</c:v>
                </c:pt>
                <c:pt idx="17">
                  <c:v>114</c:v>
                </c:pt>
                <c:pt idx="18">
                  <c:v>130</c:v>
                </c:pt>
                <c:pt idx="19">
                  <c:v>131</c:v>
                </c:pt>
                <c:pt idx="20">
                  <c:v>132</c:v>
                </c:pt>
                <c:pt idx="21">
                  <c:v>133</c:v>
                </c:pt>
                <c:pt idx="22">
                  <c:v>134</c:v>
                </c:pt>
                <c:pt idx="23">
                  <c:v>135</c:v>
                </c:pt>
                <c:pt idx="24">
                  <c:v>173</c:v>
                </c:pt>
                <c:pt idx="25">
                  <c:v>237</c:v>
                </c:pt>
                <c:pt idx="26">
                  <c:v>238</c:v>
                </c:pt>
                <c:pt idx="27">
                  <c:v>239</c:v>
                </c:pt>
                <c:pt idx="28">
                  <c:v>343</c:v>
                </c:pt>
                <c:pt idx="29">
                  <c:v>344</c:v>
                </c:pt>
                <c:pt idx="30">
                  <c:v>345</c:v>
                </c:pt>
                <c:pt idx="31">
                  <c:v>428</c:v>
                </c:pt>
                <c:pt idx="32">
                  <c:v>430</c:v>
                </c:pt>
                <c:pt idx="33">
                  <c:v>431</c:v>
                </c:pt>
                <c:pt idx="34">
                  <c:v>432</c:v>
                </c:pt>
                <c:pt idx="35">
                  <c:v>1529</c:v>
                </c:pt>
                <c:pt idx="36">
                  <c:v>1530</c:v>
                </c:pt>
                <c:pt idx="37">
                  <c:v>1533</c:v>
                </c:pt>
                <c:pt idx="38">
                  <c:v>1534</c:v>
                </c:pt>
                <c:pt idx="39">
                  <c:v>1536</c:v>
                </c:pt>
                <c:pt idx="40">
                  <c:v>1537</c:v>
                </c:pt>
                <c:pt idx="41">
                  <c:v>1568</c:v>
                </c:pt>
                <c:pt idx="42">
                  <c:v>1571</c:v>
                </c:pt>
                <c:pt idx="43">
                  <c:v>1572</c:v>
                </c:pt>
                <c:pt idx="44">
                  <c:v>1831</c:v>
                </c:pt>
                <c:pt idx="45">
                  <c:v>1833</c:v>
                </c:pt>
                <c:pt idx="46">
                  <c:v>1840</c:v>
                </c:pt>
                <c:pt idx="47">
                  <c:v>1843</c:v>
                </c:pt>
              </c:numCache>
            </c:numRef>
          </c:xVal>
          <c:yVal>
            <c:numRef>
              <c:f>'50% JET A1 &amp; 50% Amyris'!$W$4:$W$51</c:f>
              <c:numCache>
                <c:formatCode>General</c:formatCode>
                <c:ptCount val="48"/>
                <c:pt idx="1">
                  <c:v>1129.2</c:v>
                </c:pt>
                <c:pt idx="4">
                  <c:v>1102.7</c:v>
                </c:pt>
                <c:pt idx="6">
                  <c:v>1000</c:v>
                </c:pt>
                <c:pt idx="7">
                  <c:v>1010.1</c:v>
                </c:pt>
                <c:pt idx="9">
                  <c:v>993.1</c:v>
                </c:pt>
                <c:pt idx="11">
                  <c:v>900</c:v>
                </c:pt>
                <c:pt idx="13">
                  <c:v>600</c:v>
                </c:pt>
                <c:pt idx="15">
                  <c:v>557.1</c:v>
                </c:pt>
                <c:pt idx="16">
                  <c:v>597.29999999999995</c:v>
                </c:pt>
                <c:pt idx="18">
                  <c:v>384</c:v>
                </c:pt>
                <c:pt idx="19">
                  <c:v>368</c:v>
                </c:pt>
                <c:pt idx="28">
                  <c:v>243.7</c:v>
                </c:pt>
                <c:pt idx="29">
                  <c:v>264.5</c:v>
                </c:pt>
                <c:pt idx="30">
                  <c:v>238.6</c:v>
                </c:pt>
                <c:pt idx="31">
                  <c:v>232.1</c:v>
                </c:pt>
                <c:pt idx="33">
                  <c:v>242.6</c:v>
                </c:pt>
                <c:pt idx="35">
                  <c:v>99.6</c:v>
                </c:pt>
                <c:pt idx="37">
                  <c:v>106.8</c:v>
                </c:pt>
                <c:pt idx="38">
                  <c:v>124.2</c:v>
                </c:pt>
                <c:pt idx="39">
                  <c:v>105.1</c:v>
                </c:pt>
                <c:pt idx="40">
                  <c:v>109.4</c:v>
                </c:pt>
                <c:pt idx="41">
                  <c:v>82.6</c:v>
                </c:pt>
                <c:pt idx="42">
                  <c:v>98.3</c:v>
                </c:pt>
                <c:pt idx="43">
                  <c:v>94.9</c:v>
                </c:pt>
                <c:pt idx="44">
                  <c:v>93.2</c:v>
                </c:pt>
                <c:pt idx="45">
                  <c:v>73.8</c:v>
                </c:pt>
                <c:pt idx="46">
                  <c:v>78.3</c:v>
                </c:pt>
                <c:pt idx="47">
                  <c:v>78.400000000000006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AF1-43D0-86F3-26C53AFAF0BF}"/>
            </c:ext>
          </c:extLst>
        </c:ser>
        <c:ser>
          <c:idx val="9"/>
          <c:order val="8"/>
          <c:tx>
            <c:v>75%GTL S8 25% Hexanol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trendline>
            <c:name>75% GTL, 25% Hexanol</c:name>
            <c:spPr>
              <a:ln w="31750">
                <a:solidFill>
                  <a:srgbClr val="7030A0"/>
                </a:solidFill>
                <a:prstDash val="dashDot"/>
              </a:ln>
            </c:spPr>
            <c:trendlineType val="exp"/>
            <c:dispRSqr val="0"/>
            <c:dispEq val="0"/>
          </c:trendline>
          <c:xVal>
            <c:numRef>
              <c:f>'75% GTL &amp;25% HEXANOL'!$Q$4:$Q$19</c:f>
              <c:numCache>
                <c:formatCode>0.00</c:formatCode>
                <c:ptCount val="16"/>
                <c:pt idx="0" formatCode="h:mm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171</c:v>
                </c:pt>
                <c:pt idx="4">
                  <c:v>173</c:v>
                </c:pt>
                <c:pt idx="5">
                  <c:v>175</c:v>
                </c:pt>
                <c:pt idx="6">
                  <c:v>177</c:v>
                </c:pt>
                <c:pt idx="7">
                  <c:v>187</c:v>
                </c:pt>
                <c:pt idx="8">
                  <c:v>189</c:v>
                </c:pt>
                <c:pt idx="9">
                  <c:v>1433</c:v>
                </c:pt>
                <c:pt idx="10">
                  <c:v>1439</c:v>
                </c:pt>
                <c:pt idx="11">
                  <c:v>1441</c:v>
                </c:pt>
                <c:pt idx="12">
                  <c:v>1443</c:v>
                </c:pt>
                <c:pt idx="13">
                  <c:v>1445</c:v>
                </c:pt>
                <c:pt idx="14">
                  <c:v>1741</c:v>
                </c:pt>
                <c:pt idx="15">
                  <c:v>1744</c:v>
                </c:pt>
              </c:numCache>
            </c:numRef>
          </c:xVal>
          <c:yVal>
            <c:numRef>
              <c:f>'75% GTL &amp;25% HEXANOL'!$W$4:$W$19</c:f>
              <c:numCache>
                <c:formatCode>General</c:formatCode>
                <c:ptCount val="16"/>
                <c:pt idx="2">
                  <c:v>766.1</c:v>
                </c:pt>
                <c:pt idx="5">
                  <c:v>749.2</c:v>
                </c:pt>
                <c:pt idx="6">
                  <c:v>782.3</c:v>
                </c:pt>
                <c:pt idx="7">
                  <c:v>735</c:v>
                </c:pt>
                <c:pt idx="8">
                  <c:v>767.9</c:v>
                </c:pt>
                <c:pt idx="9">
                  <c:v>565.20000000000005</c:v>
                </c:pt>
                <c:pt idx="10">
                  <c:v>603.70000000000005</c:v>
                </c:pt>
                <c:pt idx="11">
                  <c:v>607.29999999999995</c:v>
                </c:pt>
                <c:pt idx="15">
                  <c:v>564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AF1-43D0-86F3-26C53AFAF0BF}"/>
            </c:ext>
          </c:extLst>
        </c:ser>
        <c:ser>
          <c:idx val="10"/>
          <c:order val="9"/>
          <c:tx>
            <c:v>75% Amyris &amp; 25% Jet A1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trendline>
            <c:name>75% Amyris &amp; 25% Jet A-1</c:name>
            <c:spPr>
              <a:ln w="31750">
                <a:solidFill>
                  <a:srgbClr val="FF0000"/>
                </a:solidFill>
                <a:prstDash val="sysDot"/>
              </a:ln>
            </c:spPr>
            <c:trendlineType val="exp"/>
            <c:dispRSqr val="0"/>
            <c:dispEq val="0"/>
          </c:trendline>
          <c:xVal>
            <c:numRef>
              <c:f>'75%Amyris &amp; 25% Jet A1 '!$R$4:$R$28</c:f>
              <c:numCache>
                <c:formatCode>0.00</c:formatCode>
                <c:ptCount val="25"/>
                <c:pt idx="0" formatCode="h:mm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57</c:v>
                </c:pt>
                <c:pt idx="6">
                  <c:v>60</c:v>
                </c:pt>
                <c:pt idx="7">
                  <c:v>62</c:v>
                </c:pt>
                <c:pt idx="8">
                  <c:v>69</c:v>
                </c:pt>
                <c:pt idx="9">
                  <c:v>96</c:v>
                </c:pt>
                <c:pt idx="10">
                  <c:v>100</c:v>
                </c:pt>
                <c:pt idx="11">
                  <c:v>115</c:v>
                </c:pt>
                <c:pt idx="12">
                  <c:v>117</c:v>
                </c:pt>
                <c:pt idx="13">
                  <c:v>121</c:v>
                </c:pt>
                <c:pt idx="14">
                  <c:v>123</c:v>
                </c:pt>
                <c:pt idx="15">
                  <c:v>125</c:v>
                </c:pt>
                <c:pt idx="16">
                  <c:v>1382</c:v>
                </c:pt>
                <c:pt idx="17">
                  <c:v>1396</c:v>
                </c:pt>
                <c:pt idx="18">
                  <c:v>1398</c:v>
                </c:pt>
                <c:pt idx="19">
                  <c:v>1403</c:v>
                </c:pt>
                <c:pt idx="20">
                  <c:v>1405</c:v>
                </c:pt>
                <c:pt idx="21">
                  <c:v>1477</c:v>
                </c:pt>
                <c:pt idx="22">
                  <c:v>1480</c:v>
                </c:pt>
                <c:pt idx="23">
                  <c:v>1483</c:v>
                </c:pt>
                <c:pt idx="24">
                  <c:v>1485</c:v>
                </c:pt>
              </c:numCache>
            </c:numRef>
          </c:xVal>
          <c:yVal>
            <c:numRef>
              <c:f>'75%Amyris &amp; 25% Jet A1 '!$X$4:$X$28</c:f>
              <c:numCache>
                <c:formatCode>General</c:formatCode>
                <c:ptCount val="25"/>
                <c:pt idx="0">
                  <c:v>1108</c:v>
                </c:pt>
                <c:pt idx="1">
                  <c:v>1108</c:v>
                </c:pt>
                <c:pt idx="5">
                  <c:v>954.5</c:v>
                </c:pt>
                <c:pt idx="7">
                  <c:v>924.9</c:v>
                </c:pt>
                <c:pt idx="8">
                  <c:v>908.9</c:v>
                </c:pt>
                <c:pt idx="14">
                  <c:v>881.9</c:v>
                </c:pt>
                <c:pt idx="16">
                  <c:v>178.2</c:v>
                </c:pt>
                <c:pt idx="18">
                  <c:v>143.5</c:v>
                </c:pt>
                <c:pt idx="19">
                  <c:v>136.19999999999999</c:v>
                </c:pt>
                <c:pt idx="21">
                  <c:v>108.6</c:v>
                </c:pt>
                <c:pt idx="22">
                  <c:v>133.4</c:v>
                </c:pt>
                <c:pt idx="24">
                  <c:v>111.5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AF1-43D0-86F3-26C53AFAF0BF}"/>
            </c:ext>
          </c:extLst>
        </c:ser>
        <c:ser>
          <c:idx val="0"/>
          <c:order val="11"/>
          <c:tx>
            <c:v>100% Jet A-1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noFill/>
              <a:ln w="9525">
                <a:noFill/>
                <a:round/>
              </a:ln>
              <a:effectLst/>
            </c:spPr>
          </c:marker>
          <c:trendline>
            <c:spPr>
              <a:ln w="31750">
                <a:solidFill>
                  <a:schemeClr val="accent5"/>
                </a:solidFill>
                <a:prstDash val="dash"/>
              </a:ln>
            </c:spPr>
            <c:trendlineType val="exp"/>
            <c:dispRSqr val="0"/>
            <c:dispEq val="0"/>
          </c:trendline>
          <c:xVal>
            <c:numRef>
              <c:f>'100% jet A-1'!$R$4:$R$48</c:f>
              <c:numCache>
                <c:formatCode>0.00</c:formatCode>
                <c:ptCount val="45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17</c:v>
                </c:pt>
                <c:pt idx="9">
                  <c:v>22</c:v>
                </c:pt>
                <c:pt idx="10">
                  <c:v>25</c:v>
                </c:pt>
                <c:pt idx="11">
                  <c:v>58</c:v>
                </c:pt>
                <c:pt idx="12">
                  <c:v>62</c:v>
                </c:pt>
                <c:pt idx="13">
                  <c:v>65</c:v>
                </c:pt>
                <c:pt idx="14">
                  <c:v>68</c:v>
                </c:pt>
                <c:pt idx="15">
                  <c:v>70</c:v>
                </c:pt>
                <c:pt idx="16">
                  <c:v>73</c:v>
                </c:pt>
                <c:pt idx="17">
                  <c:v>92</c:v>
                </c:pt>
                <c:pt idx="18">
                  <c:v>98</c:v>
                </c:pt>
                <c:pt idx="19">
                  <c:v>100</c:v>
                </c:pt>
                <c:pt idx="20">
                  <c:v>101</c:v>
                </c:pt>
                <c:pt idx="21">
                  <c:v>104</c:v>
                </c:pt>
                <c:pt idx="22">
                  <c:v>107</c:v>
                </c:pt>
                <c:pt idx="23">
                  <c:v>110</c:v>
                </c:pt>
                <c:pt idx="24">
                  <c:v>112</c:v>
                </c:pt>
                <c:pt idx="25">
                  <c:v>114</c:v>
                </c:pt>
                <c:pt idx="26">
                  <c:v>118</c:v>
                </c:pt>
                <c:pt idx="27">
                  <c:v>123</c:v>
                </c:pt>
                <c:pt idx="28">
                  <c:v>142</c:v>
                </c:pt>
                <c:pt idx="29">
                  <c:v>144</c:v>
                </c:pt>
                <c:pt idx="30">
                  <c:v>145</c:v>
                </c:pt>
                <c:pt idx="31">
                  <c:v>147</c:v>
                </c:pt>
                <c:pt idx="32">
                  <c:v>1126</c:v>
                </c:pt>
                <c:pt idx="33">
                  <c:v>1133</c:v>
                </c:pt>
                <c:pt idx="34">
                  <c:v>1135</c:v>
                </c:pt>
                <c:pt idx="35">
                  <c:v>1139</c:v>
                </c:pt>
                <c:pt idx="36">
                  <c:v>1141</c:v>
                </c:pt>
                <c:pt idx="37">
                  <c:v>1143</c:v>
                </c:pt>
                <c:pt idx="38">
                  <c:v>1145</c:v>
                </c:pt>
                <c:pt idx="39">
                  <c:v>1466</c:v>
                </c:pt>
                <c:pt idx="40">
                  <c:v>1479</c:v>
                </c:pt>
                <c:pt idx="41">
                  <c:v>1481</c:v>
                </c:pt>
                <c:pt idx="42">
                  <c:v>1482</c:v>
                </c:pt>
                <c:pt idx="43">
                  <c:v>1486</c:v>
                </c:pt>
                <c:pt idx="44">
                  <c:v>1491</c:v>
                </c:pt>
              </c:numCache>
            </c:numRef>
          </c:xVal>
          <c:yVal>
            <c:numRef>
              <c:f>'100% jet A-1'!$X$4:$X$48</c:f>
              <c:numCache>
                <c:formatCode>General</c:formatCode>
                <c:ptCount val="45"/>
                <c:pt idx="0">
                  <c:v>1060.9000000000001</c:v>
                </c:pt>
                <c:pt idx="6" formatCode="0.0">
                  <c:v>982</c:v>
                </c:pt>
                <c:pt idx="7">
                  <c:v>986.5</c:v>
                </c:pt>
                <c:pt idx="8">
                  <c:v>950.1</c:v>
                </c:pt>
                <c:pt idx="13" formatCode="0.0">
                  <c:v>843</c:v>
                </c:pt>
                <c:pt idx="14" formatCode="0.0">
                  <c:v>772.6</c:v>
                </c:pt>
                <c:pt idx="15" formatCode="0.0">
                  <c:v>838.8</c:v>
                </c:pt>
                <c:pt idx="16" formatCode="0.0">
                  <c:v>837.8</c:v>
                </c:pt>
                <c:pt idx="20">
                  <c:v>710.1</c:v>
                </c:pt>
                <c:pt idx="21">
                  <c:v>666.7</c:v>
                </c:pt>
                <c:pt idx="22">
                  <c:v>665.9</c:v>
                </c:pt>
                <c:pt idx="23">
                  <c:v>738.5</c:v>
                </c:pt>
                <c:pt idx="27">
                  <c:v>704.8</c:v>
                </c:pt>
                <c:pt idx="28">
                  <c:v>461.7</c:v>
                </c:pt>
                <c:pt idx="29">
                  <c:v>557.70000000000005</c:v>
                </c:pt>
                <c:pt idx="30" formatCode="0.0">
                  <c:v>575.6</c:v>
                </c:pt>
                <c:pt idx="31" formatCode="0.0">
                  <c:v>557.9</c:v>
                </c:pt>
                <c:pt idx="32" formatCode="0.0">
                  <c:v>72.3</c:v>
                </c:pt>
                <c:pt idx="33" formatCode="0.0">
                  <c:v>78</c:v>
                </c:pt>
                <c:pt idx="34" formatCode="0.0">
                  <c:v>77.5</c:v>
                </c:pt>
                <c:pt idx="35" formatCode="0.0">
                  <c:v>80.3</c:v>
                </c:pt>
                <c:pt idx="36" formatCode="0.0">
                  <c:v>80</c:v>
                </c:pt>
                <c:pt idx="37" formatCode="0.0">
                  <c:v>82.1</c:v>
                </c:pt>
                <c:pt idx="38" formatCode="0.0">
                  <c:v>77.400000000000006</c:v>
                </c:pt>
                <c:pt idx="39">
                  <c:v>76.7</c:v>
                </c:pt>
                <c:pt idx="40">
                  <c:v>75.400000000000006</c:v>
                </c:pt>
                <c:pt idx="41">
                  <c:v>73.8</c:v>
                </c:pt>
                <c:pt idx="42">
                  <c:v>75.099999999999994</c:v>
                </c:pt>
                <c:pt idx="43">
                  <c:v>73.7</c:v>
                </c:pt>
                <c:pt idx="44">
                  <c:v>72.599999999999994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3AF1-43D0-86F3-26C53AFAF0BF}"/>
            </c:ext>
          </c:extLst>
        </c:ser>
        <c:ser>
          <c:idx val="2"/>
          <c:order val="12"/>
          <c:tx>
            <c:v>100% HEFA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HEFA</c:name>
            <c:spPr>
              <a:ln w="31750">
                <a:solidFill>
                  <a:schemeClr val="accent3">
                    <a:lumMod val="75000"/>
                  </a:schemeClr>
                </a:solidFill>
                <a:prstDash val="dash"/>
              </a:ln>
            </c:spPr>
            <c:trendlineType val="exp"/>
            <c:dispRSqr val="0"/>
            <c:dispEq val="0"/>
          </c:trendline>
          <c:xVal>
            <c:numRef>
              <c:f>'100% HEFA'!$R$37:$R$56</c:f>
              <c:numCache>
                <c:formatCode>0.00</c:formatCode>
                <c:ptCount val="20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8</c:v>
                </c:pt>
                <c:pt idx="5">
                  <c:v>45</c:v>
                </c:pt>
                <c:pt idx="6">
                  <c:v>48</c:v>
                </c:pt>
                <c:pt idx="7">
                  <c:v>80</c:v>
                </c:pt>
                <c:pt idx="8">
                  <c:v>81</c:v>
                </c:pt>
                <c:pt idx="9">
                  <c:v>83</c:v>
                </c:pt>
                <c:pt idx="10">
                  <c:v>86</c:v>
                </c:pt>
                <c:pt idx="11">
                  <c:v>1376</c:v>
                </c:pt>
                <c:pt idx="12">
                  <c:v>1377</c:v>
                </c:pt>
                <c:pt idx="13">
                  <c:v>1417</c:v>
                </c:pt>
                <c:pt idx="14">
                  <c:v>1418</c:v>
                </c:pt>
                <c:pt idx="15">
                  <c:v>1419</c:v>
                </c:pt>
                <c:pt idx="16">
                  <c:v>1840</c:v>
                </c:pt>
                <c:pt idx="17">
                  <c:v>1841</c:v>
                </c:pt>
                <c:pt idx="18">
                  <c:v>1843</c:v>
                </c:pt>
              </c:numCache>
            </c:numRef>
          </c:xVal>
          <c:yVal>
            <c:numRef>
              <c:f>'100% HEFA'!$S$37:$S$56</c:f>
              <c:numCache>
                <c:formatCode>General</c:formatCode>
                <c:ptCount val="20"/>
                <c:pt idx="0">
                  <c:v>738.9</c:v>
                </c:pt>
                <c:pt idx="1">
                  <c:v>745.2</c:v>
                </c:pt>
                <c:pt idx="2">
                  <c:v>587.4</c:v>
                </c:pt>
                <c:pt idx="3">
                  <c:v>623.6</c:v>
                </c:pt>
                <c:pt idx="4">
                  <c:v>423.9</c:v>
                </c:pt>
                <c:pt idx="5">
                  <c:v>393.4</c:v>
                </c:pt>
                <c:pt idx="6">
                  <c:v>405.5</c:v>
                </c:pt>
                <c:pt idx="7">
                  <c:v>304.2</c:v>
                </c:pt>
                <c:pt idx="8">
                  <c:v>384.8</c:v>
                </c:pt>
                <c:pt idx="9">
                  <c:v>293.2</c:v>
                </c:pt>
                <c:pt idx="10">
                  <c:v>235.3</c:v>
                </c:pt>
                <c:pt idx="11">
                  <c:v>25.1</c:v>
                </c:pt>
                <c:pt idx="12">
                  <c:v>21.4</c:v>
                </c:pt>
                <c:pt idx="13">
                  <c:v>20</c:v>
                </c:pt>
                <c:pt idx="14">
                  <c:v>35.200000000000003</c:v>
                </c:pt>
                <c:pt idx="16">
                  <c:v>30.8</c:v>
                </c:pt>
                <c:pt idx="17">
                  <c:v>35.799999999999997</c:v>
                </c:pt>
                <c:pt idx="18">
                  <c:v>32.1</c:v>
                </c:pt>
                <c:pt idx="19">
                  <c:v>35.299999999999997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3AF1-43D0-86F3-26C53AFAF0BF}"/>
            </c:ext>
          </c:extLst>
        </c:ser>
        <c:ser>
          <c:idx val="4"/>
          <c:order val="13"/>
          <c:tx>
            <c:v>100% ATJ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ATJ</c:name>
            <c:spPr>
              <a:ln w="31750">
                <a:solidFill>
                  <a:srgbClr val="241AEE"/>
                </a:solidFill>
                <a:prstDash val="sysDot"/>
              </a:ln>
            </c:spPr>
            <c:trendlineType val="exp"/>
            <c:dispRSqr val="0"/>
            <c:dispEq val="0"/>
          </c:trendline>
          <c:xVal>
            <c:numRef>
              <c:f>'100% ATJ'!$R$35:$R$55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2</c:v>
                </c:pt>
                <c:pt idx="2">
                  <c:v>6</c:v>
                </c:pt>
                <c:pt idx="3">
                  <c:v>49</c:v>
                </c:pt>
                <c:pt idx="4">
                  <c:v>52</c:v>
                </c:pt>
                <c:pt idx="5">
                  <c:v>53</c:v>
                </c:pt>
                <c:pt idx="6">
                  <c:v>54</c:v>
                </c:pt>
                <c:pt idx="7">
                  <c:v>137</c:v>
                </c:pt>
                <c:pt idx="8">
                  <c:v>138</c:v>
                </c:pt>
                <c:pt idx="9">
                  <c:v>140</c:v>
                </c:pt>
                <c:pt idx="10">
                  <c:v>142</c:v>
                </c:pt>
                <c:pt idx="11">
                  <c:v>144</c:v>
                </c:pt>
                <c:pt idx="12">
                  <c:v>1405</c:v>
                </c:pt>
                <c:pt idx="13">
                  <c:v>1410</c:v>
                </c:pt>
                <c:pt idx="14">
                  <c:v>1416</c:v>
                </c:pt>
                <c:pt idx="15">
                  <c:v>1417</c:v>
                </c:pt>
                <c:pt idx="16">
                  <c:v>1498</c:v>
                </c:pt>
                <c:pt idx="17">
                  <c:v>1506</c:v>
                </c:pt>
                <c:pt idx="18">
                  <c:v>1986</c:v>
                </c:pt>
                <c:pt idx="19">
                  <c:v>1988</c:v>
                </c:pt>
                <c:pt idx="20">
                  <c:v>1989</c:v>
                </c:pt>
              </c:numCache>
            </c:numRef>
          </c:xVal>
          <c:yVal>
            <c:numRef>
              <c:f>'100% ATJ'!$S$35:$S$55</c:f>
              <c:numCache>
                <c:formatCode>0.00</c:formatCode>
                <c:ptCount val="21"/>
                <c:pt idx="0">
                  <c:v>1071.9000000000001</c:v>
                </c:pt>
                <c:pt idx="1">
                  <c:v>997.5</c:v>
                </c:pt>
                <c:pt idx="2">
                  <c:v>987.5</c:v>
                </c:pt>
                <c:pt idx="3">
                  <c:v>667.4</c:v>
                </c:pt>
                <c:pt idx="4">
                  <c:v>734.7</c:v>
                </c:pt>
                <c:pt idx="5">
                  <c:v>635</c:v>
                </c:pt>
                <c:pt idx="6">
                  <c:v>660.1</c:v>
                </c:pt>
                <c:pt idx="7">
                  <c:v>186</c:v>
                </c:pt>
                <c:pt idx="8">
                  <c:v>166.6</c:v>
                </c:pt>
                <c:pt idx="9">
                  <c:v>214</c:v>
                </c:pt>
                <c:pt idx="10">
                  <c:v>251.4</c:v>
                </c:pt>
                <c:pt idx="12">
                  <c:v>73.900000000000006</c:v>
                </c:pt>
                <c:pt idx="13">
                  <c:v>64.900000000000006</c:v>
                </c:pt>
                <c:pt idx="14">
                  <c:v>42.1</c:v>
                </c:pt>
                <c:pt idx="15">
                  <c:v>42.7</c:v>
                </c:pt>
                <c:pt idx="16">
                  <c:v>42.3</c:v>
                </c:pt>
                <c:pt idx="17">
                  <c:v>36.6</c:v>
                </c:pt>
                <c:pt idx="18">
                  <c:v>41.1</c:v>
                </c:pt>
                <c:pt idx="19">
                  <c:v>47.3</c:v>
                </c:pt>
                <c:pt idx="20">
                  <c:v>35.799999999999997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3AF1-43D0-86F3-26C53AFAF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41440"/>
        <c:axId val="579039480"/>
        <c:extLst>
          <c:ext xmlns:c15="http://schemas.microsoft.com/office/drawing/2012/chart" uri="{02D57815-91ED-43cb-92C2-25804820EDAC}">
            <c15:filteredScatterSeries>
              <c15:ser>
                <c:idx val="7"/>
                <c:order val="1"/>
                <c:tx>
                  <c:v>'100% HEFA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6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  <a:round/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'100% HEFA'!$R$4:$R$25</c15:sqref>
                        </c15:formulaRef>
                      </c:ext>
                    </c:extLst>
                    <c:numCache>
                      <c:formatCode>0.00</c:formatCode>
                      <c:ptCount val="22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79</c:v>
                      </c:pt>
                      <c:pt idx="13">
                        <c:v>80</c:v>
                      </c:pt>
                      <c:pt idx="14">
                        <c:v>82</c:v>
                      </c:pt>
                      <c:pt idx="15">
                        <c:v>90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96</c:v>
                      </c:pt>
                      <c:pt idx="19">
                        <c:v>107</c:v>
                      </c:pt>
                      <c:pt idx="20">
                        <c:v>110</c:v>
                      </c:pt>
                      <c:pt idx="21">
                        <c:v>159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HEFA'!$W$4:$W$25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1018.9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11">
                        <c:v>653.1</c:v>
                      </c:pt>
                      <c:pt idx="14">
                        <c:v>560.70000000000005</c:v>
                      </c:pt>
                      <c:pt idx="15">
                        <c:v>318.3</c:v>
                      </c:pt>
                      <c:pt idx="16">
                        <c:v>296.7</c:v>
                      </c:pt>
                      <c:pt idx="17">
                        <c:v>311.2</c:v>
                      </c:pt>
                      <c:pt idx="18">
                        <c:v>353.3</c:v>
                      </c:pt>
                      <c:pt idx="19">
                        <c:v>249.6</c:v>
                      </c:pt>
                      <c:pt idx="20">
                        <c:v>253.3</c:v>
                      </c:pt>
                      <c:pt idx="21">
                        <c:v>244.3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12-3AF1-43D0-86F3-26C53AFAF0BF}"/>
                  </c:ext>
                </c:extLst>
              </c15:ser>
            </c15:filteredScatterSeries>
            <c15:filteredScatterSeries>
              <c15:ser>
                <c:idx val="8"/>
                <c:order val="3"/>
                <c:tx>
                  <c:v>100% ATJ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tar"/>
                  <c:size val="6"/>
                  <c:spPr>
                    <a:noFill/>
                    <a:ln w="9525">
                      <a:solidFill>
                        <a:schemeClr val="accent5"/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ATJ'!$R$4:$R$29</c15:sqref>
                        </c15:formulaRef>
                      </c:ext>
                    </c:extLst>
                    <c:numCache>
                      <c:formatCode>0.00</c:formatCode>
                      <c:ptCount val="26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10</c:v>
                      </c:pt>
                      <c:pt idx="6">
                        <c:v>18</c:v>
                      </c:pt>
                      <c:pt idx="7">
                        <c:v>20</c:v>
                      </c:pt>
                      <c:pt idx="8">
                        <c:v>22</c:v>
                      </c:pt>
                      <c:pt idx="9">
                        <c:v>50</c:v>
                      </c:pt>
                      <c:pt idx="10">
                        <c:v>51</c:v>
                      </c:pt>
                      <c:pt idx="11">
                        <c:v>54</c:v>
                      </c:pt>
                      <c:pt idx="12">
                        <c:v>55</c:v>
                      </c:pt>
                      <c:pt idx="13">
                        <c:v>65</c:v>
                      </c:pt>
                      <c:pt idx="14">
                        <c:v>67</c:v>
                      </c:pt>
                      <c:pt idx="15">
                        <c:v>82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97</c:v>
                      </c:pt>
                      <c:pt idx="19">
                        <c:v>100</c:v>
                      </c:pt>
                      <c:pt idx="20">
                        <c:v>107</c:v>
                      </c:pt>
                      <c:pt idx="21">
                        <c:v>109</c:v>
                      </c:pt>
                      <c:pt idx="22">
                        <c:v>119</c:v>
                      </c:pt>
                      <c:pt idx="23">
                        <c:v>134</c:v>
                      </c:pt>
                      <c:pt idx="24">
                        <c:v>137</c:v>
                      </c:pt>
                      <c:pt idx="25">
                        <c:v>149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ATJ'!$W$4:$W$29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 formatCode="0.0">
                        <c:v>1029.9000000000001</c:v>
                      </c:pt>
                      <c:pt idx="3" formatCode="0.0">
                        <c:v>908.4</c:v>
                      </c:pt>
                      <c:pt idx="5" formatCode="0.0">
                        <c:v>847.5</c:v>
                      </c:pt>
                      <c:pt idx="6" formatCode="0.0">
                        <c:v>880</c:v>
                      </c:pt>
                      <c:pt idx="9" formatCode="0.0">
                        <c:v>531.9</c:v>
                      </c:pt>
                      <c:pt idx="10" formatCode="0.0">
                        <c:v>532.5</c:v>
                      </c:pt>
                      <c:pt idx="22" formatCode="0.0">
                        <c:v>215</c:v>
                      </c:pt>
                      <c:pt idx="23" formatCode="0.0">
                        <c:v>236.9</c:v>
                      </c:pt>
                      <c:pt idx="24" formatCode="0.0">
                        <c:v>259.8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3AF1-43D0-86F3-26C53AFAF0BF}"/>
                  </c:ext>
                </c:extLst>
              </c15:ser>
            </c15:filteredScatterSeries>
            <c15:filteredScatterSeries>
              <c15:ser>
                <c:idx val="11"/>
                <c:order val="6"/>
                <c:tx>
                  <c:v>50% HEFA 50% Jet A1 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ot"/>
                  <c:size val="6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HEFA 50% Jet A1 '!$R$4:$R$26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h:mm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8</c:v>
                      </c:pt>
                      <c:pt idx="4">
                        <c:v>12</c:v>
                      </c:pt>
                      <c:pt idx="5">
                        <c:v>32</c:v>
                      </c:pt>
                      <c:pt idx="6">
                        <c:v>35</c:v>
                      </c:pt>
                      <c:pt idx="7">
                        <c:v>37</c:v>
                      </c:pt>
                      <c:pt idx="8">
                        <c:v>40</c:v>
                      </c:pt>
                      <c:pt idx="9">
                        <c:v>60</c:v>
                      </c:pt>
                      <c:pt idx="10">
                        <c:v>65</c:v>
                      </c:pt>
                      <c:pt idx="11">
                        <c:v>66</c:v>
                      </c:pt>
                      <c:pt idx="12">
                        <c:v>68</c:v>
                      </c:pt>
                      <c:pt idx="13">
                        <c:v>70</c:v>
                      </c:pt>
                      <c:pt idx="14">
                        <c:v>90</c:v>
                      </c:pt>
                      <c:pt idx="15">
                        <c:v>91</c:v>
                      </c:pt>
                      <c:pt idx="16">
                        <c:v>94</c:v>
                      </c:pt>
                      <c:pt idx="17">
                        <c:v>96</c:v>
                      </c:pt>
                      <c:pt idx="18">
                        <c:v>110</c:v>
                      </c:pt>
                      <c:pt idx="19">
                        <c:v>112</c:v>
                      </c:pt>
                      <c:pt idx="20">
                        <c:v>124</c:v>
                      </c:pt>
                      <c:pt idx="21">
                        <c:v>126</c:v>
                      </c:pt>
                      <c:pt idx="22">
                        <c:v>128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HEFA 50% Jet A1 '!$W$4:$W$26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979.3</c:v>
                      </c:pt>
                      <c:pt idx="1">
                        <c:v>896</c:v>
                      </c:pt>
                      <c:pt idx="2">
                        <c:v>881.8</c:v>
                      </c:pt>
                      <c:pt idx="3">
                        <c:v>1083.3</c:v>
                      </c:pt>
                      <c:pt idx="4">
                        <c:v>902.4</c:v>
                      </c:pt>
                      <c:pt idx="5">
                        <c:v>819.6</c:v>
                      </c:pt>
                      <c:pt idx="6">
                        <c:v>676.6</c:v>
                      </c:pt>
                      <c:pt idx="7">
                        <c:v>819.6</c:v>
                      </c:pt>
                      <c:pt idx="8">
                        <c:v>752.4</c:v>
                      </c:pt>
                      <c:pt idx="13">
                        <c:v>692</c:v>
                      </c:pt>
                      <c:pt idx="14">
                        <c:v>599</c:v>
                      </c:pt>
                      <c:pt idx="15">
                        <c:v>558.20000000000005</c:v>
                      </c:pt>
                      <c:pt idx="16">
                        <c:v>597.1</c:v>
                      </c:pt>
                      <c:pt idx="17">
                        <c:v>566.70000000000005</c:v>
                      </c:pt>
                      <c:pt idx="18">
                        <c:v>440.9</c:v>
                      </c:pt>
                      <c:pt idx="19">
                        <c:v>470.3</c:v>
                      </c:pt>
                      <c:pt idx="20">
                        <c:v>473.3</c:v>
                      </c:pt>
                      <c:pt idx="21">
                        <c:v>433.3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3AF1-43D0-86F3-26C53AFAF0BF}"/>
                  </c:ext>
                </c:extLst>
              </c15:ser>
            </c15:filteredScatterSeries>
            <c15:filteredScatterSeries>
              <c15:ser>
                <c:idx val="12"/>
                <c:order val="7"/>
                <c:tx>
                  <c:v>50% ATJ 50% Jet A-1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ash"/>
                  <c:size val="6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ATJ 50% Jet A1'!$R$4:$R$26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7</c:v>
                      </c:pt>
                      <c:pt idx="4">
                        <c:v>11</c:v>
                      </c:pt>
                      <c:pt idx="5">
                        <c:v>12</c:v>
                      </c:pt>
                      <c:pt idx="6">
                        <c:v>13</c:v>
                      </c:pt>
                      <c:pt idx="7">
                        <c:v>15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44</c:v>
                      </c:pt>
                      <c:pt idx="11">
                        <c:v>47</c:v>
                      </c:pt>
                      <c:pt idx="12">
                        <c:v>48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70</c:v>
                      </c:pt>
                      <c:pt idx="16">
                        <c:v>101</c:v>
                      </c:pt>
                      <c:pt idx="17">
                        <c:v>102</c:v>
                      </c:pt>
                      <c:pt idx="18">
                        <c:v>103</c:v>
                      </c:pt>
                      <c:pt idx="19">
                        <c:v>104</c:v>
                      </c:pt>
                      <c:pt idx="20">
                        <c:v>109</c:v>
                      </c:pt>
                      <c:pt idx="21">
                        <c:v>116</c:v>
                      </c:pt>
                      <c:pt idx="22">
                        <c:v>117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ATJ 50% Jet A1'!$W$4:$W$26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1">
                        <c:v>1039.0999999999999</c:v>
                      </c:pt>
                      <c:pt idx="4">
                        <c:v>909.7</c:v>
                      </c:pt>
                      <c:pt idx="11">
                        <c:v>763.7</c:v>
                      </c:pt>
                      <c:pt idx="12">
                        <c:v>741</c:v>
                      </c:pt>
                      <c:pt idx="13">
                        <c:v>658.6</c:v>
                      </c:pt>
                      <c:pt idx="15">
                        <c:v>604.70000000000005</c:v>
                      </c:pt>
                      <c:pt idx="16">
                        <c:v>434</c:v>
                      </c:pt>
                      <c:pt idx="17">
                        <c:v>447</c:v>
                      </c:pt>
                      <c:pt idx="18">
                        <c:v>387.6</c:v>
                      </c:pt>
                      <c:pt idx="19">
                        <c:v>312.60000000000002</c:v>
                      </c:pt>
                      <c:pt idx="20">
                        <c:v>312.7</c:v>
                      </c:pt>
                      <c:pt idx="21">
                        <c:v>273.89999999999998</c:v>
                      </c:pt>
                      <c:pt idx="22">
                        <c:v>265.60000000000002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3AF1-43D0-86F3-26C53AFAF0BF}"/>
                  </c:ext>
                </c:extLst>
              </c15:ser>
            </c15:filteredScatterSeries>
            <c15:filteredScatterSeries>
              <c15:ser>
                <c:idx val="13"/>
                <c:order val="10"/>
                <c:tx>
                  <c:v>75% GTL S8 &amp; 25% Jet A-1"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6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A1'!$R$4:$R$17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1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17</c:v>
                      </c:pt>
                      <c:pt idx="5">
                        <c:v>21</c:v>
                      </c:pt>
                      <c:pt idx="6">
                        <c:v>23</c:v>
                      </c:pt>
                      <c:pt idx="7">
                        <c:v>91</c:v>
                      </c:pt>
                      <c:pt idx="8">
                        <c:v>99</c:v>
                      </c:pt>
                      <c:pt idx="9">
                        <c:v>101</c:v>
                      </c:pt>
                      <c:pt idx="10">
                        <c:v>136</c:v>
                      </c:pt>
                      <c:pt idx="11">
                        <c:v>140</c:v>
                      </c:pt>
                      <c:pt idx="12">
                        <c:v>141</c:v>
                      </c:pt>
                      <c:pt idx="13">
                        <c:v>220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A1'!$V$4:$V$17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1011.4</c:v>
                      </c:pt>
                      <c:pt idx="1">
                        <c:v>853.3</c:v>
                      </c:pt>
                      <c:pt idx="2">
                        <c:v>1024.4000000000001</c:v>
                      </c:pt>
                      <c:pt idx="3">
                        <c:v>753.9</c:v>
                      </c:pt>
                      <c:pt idx="4">
                        <c:v>781</c:v>
                      </c:pt>
                      <c:pt idx="5">
                        <c:v>774.9</c:v>
                      </c:pt>
                      <c:pt idx="6">
                        <c:v>735.2</c:v>
                      </c:pt>
                      <c:pt idx="7">
                        <c:v>717.2</c:v>
                      </c:pt>
                      <c:pt idx="8">
                        <c:v>862.7</c:v>
                      </c:pt>
                      <c:pt idx="9">
                        <c:v>797.3</c:v>
                      </c:pt>
                      <c:pt idx="10">
                        <c:v>695.5</c:v>
                      </c:pt>
                      <c:pt idx="11">
                        <c:v>715.4</c:v>
                      </c:pt>
                      <c:pt idx="12">
                        <c:v>657.4</c:v>
                      </c:pt>
                      <c:pt idx="13">
                        <c:v>464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3AF1-43D0-86F3-26C53AFAF0BF}"/>
                  </c:ext>
                </c:extLst>
              </c15:ser>
            </c15:filteredScatterSeries>
          </c:ext>
        </c:extLst>
      </c:scatterChart>
      <c:valAx>
        <c:axId val="579041440"/>
        <c:scaling>
          <c:orientation val="minMax"/>
          <c:max val="1800"/>
          <c:min val="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9039480"/>
        <c:crosses val="autoZero"/>
        <c:crossBetween val="midCat"/>
      </c:valAx>
      <c:valAx>
        <c:axId val="579039480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9041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0.26420415522746626"/>
          <c:y val="9.0494758862147279E-2"/>
          <c:w val="0.70021978823999875"/>
          <c:h val="0.127097711414176"/>
        </c:manualLayout>
      </c:layout>
      <c:overlay val="0"/>
      <c:spPr>
        <a:noFill/>
        <a:ln>
          <a:solidFill>
            <a:schemeClr val="bg1">
              <a:lumMod val="7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GB" sz="1400"/>
              <a:t>1000 PPM NEAT FUELS</a:t>
            </a:r>
            <a:r>
              <a:rPr lang="en-GB" sz="1400" baseline="0"/>
              <a:t> INC BLENDS </a:t>
            </a:r>
            <a:endParaRPr lang="en-GB" sz="14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26061916975268"/>
          <c:y val="0.14320237292010013"/>
          <c:w val="0.67694238974890264"/>
          <c:h val="0.74156454038750774"/>
        </c:manualLayout>
      </c:layout>
      <c:scatterChart>
        <c:scatterStyle val="lineMarker"/>
        <c:varyColors val="0"/>
        <c:ser>
          <c:idx val="0"/>
          <c:order val="0"/>
          <c:tx>
            <c:v>100% jet A-1 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Jet A-1</c:name>
            <c:spPr>
              <a:ln w="31750" cmpd="thickThin">
                <a:solidFill>
                  <a:schemeClr val="accent5">
                    <a:alpha val="98000"/>
                  </a:schemeClr>
                </a:solidFill>
                <a:prstDash val="solid"/>
              </a:ln>
            </c:spPr>
            <c:trendlineType val="exp"/>
            <c:dispRSqr val="0"/>
            <c:dispEq val="0"/>
          </c:trendline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FE-4716-A3AE-D48473E294A7}"/>
            </c:ext>
          </c:extLst>
        </c:ser>
        <c:ser>
          <c:idx val="2"/>
          <c:order val="2"/>
          <c:tx>
            <c:v>'100% HEFA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HEFA</c:name>
            <c:spPr>
              <a:ln w="19050">
                <a:solidFill>
                  <a:schemeClr val="bg1">
                    <a:lumMod val="50000"/>
                  </a:schemeClr>
                </a:solidFill>
                <a:prstDash val="dash"/>
              </a:ln>
            </c:spPr>
            <c:trendlineType val="exp"/>
            <c:dispRSqr val="0"/>
            <c:dispEq val="0"/>
          </c:trendline>
          <c:xVal>
            <c:numRef>
              <c:f>'100% HEFA'!$R$4:$R$25</c:f>
              <c:numCache>
                <c:formatCode>0.00</c:formatCode>
                <c:ptCount val="22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79</c:v>
                </c:pt>
                <c:pt idx="13">
                  <c:v>80</c:v>
                </c:pt>
                <c:pt idx="14">
                  <c:v>82</c:v>
                </c:pt>
                <c:pt idx="15">
                  <c:v>90</c:v>
                </c:pt>
                <c:pt idx="16">
                  <c:v>93</c:v>
                </c:pt>
                <c:pt idx="17">
                  <c:v>95</c:v>
                </c:pt>
                <c:pt idx="18">
                  <c:v>96</c:v>
                </c:pt>
                <c:pt idx="19">
                  <c:v>107</c:v>
                </c:pt>
                <c:pt idx="20">
                  <c:v>110</c:v>
                </c:pt>
                <c:pt idx="21">
                  <c:v>159</c:v>
                </c:pt>
              </c:numCache>
            </c:numRef>
          </c:xVal>
          <c:yVal>
            <c:numRef>
              <c:f>'100% HEFA'!$W$4:$W$25</c:f>
              <c:numCache>
                <c:formatCode>0.0</c:formatCode>
                <c:ptCount val="22"/>
                <c:pt idx="0">
                  <c:v>1018.9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11">
                  <c:v>653.1</c:v>
                </c:pt>
                <c:pt idx="14">
                  <c:v>560.70000000000005</c:v>
                </c:pt>
                <c:pt idx="15">
                  <c:v>318.3</c:v>
                </c:pt>
                <c:pt idx="16">
                  <c:v>296.7</c:v>
                </c:pt>
                <c:pt idx="17">
                  <c:v>311.2</c:v>
                </c:pt>
                <c:pt idx="18">
                  <c:v>353.3</c:v>
                </c:pt>
                <c:pt idx="19">
                  <c:v>249.6</c:v>
                </c:pt>
                <c:pt idx="20">
                  <c:v>253.3</c:v>
                </c:pt>
                <c:pt idx="21">
                  <c:v>244.3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3FE-4716-A3AE-D48473E294A7}"/>
            </c:ext>
          </c:extLst>
        </c:ser>
        <c:ser>
          <c:idx val="4"/>
          <c:order val="4"/>
          <c:tx>
            <c:v>100% ATJ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ATJ</c:name>
            <c:spPr>
              <a:ln w="19050">
                <a:solidFill>
                  <a:srgbClr val="241AEE"/>
                </a:solidFill>
                <a:prstDash val="sysDot"/>
              </a:ln>
            </c:spPr>
            <c:trendlineType val="exp"/>
            <c:dispRSqr val="0"/>
            <c:dispEq val="0"/>
          </c:trendline>
          <c:xVal>
            <c:numRef>
              <c:f>'100% ATJ'!$R$4:$R$29</c:f>
              <c:numCache>
                <c:formatCode>0.00</c:formatCode>
                <c:ptCount val="26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119</c:v>
                </c:pt>
                <c:pt idx="23">
                  <c:v>134</c:v>
                </c:pt>
                <c:pt idx="24">
                  <c:v>137</c:v>
                </c:pt>
                <c:pt idx="25">
                  <c:v>149</c:v>
                </c:pt>
              </c:numCache>
            </c:numRef>
          </c:xVal>
          <c:yVal>
            <c:numRef>
              <c:f>'100% ATJ'!$W$4:$W$29</c:f>
              <c:numCache>
                <c:formatCode>General</c:formatCode>
                <c:ptCount val="26"/>
                <c:pt idx="0" formatCode="0.0">
                  <c:v>1029.9000000000001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22" formatCode="0.0">
                  <c:v>215</c:v>
                </c:pt>
                <c:pt idx="23" formatCode="0.0">
                  <c:v>236.9</c:v>
                </c:pt>
                <c:pt idx="24" formatCode="0.0">
                  <c:v>259.8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3FE-4716-A3AE-D48473E294A7}"/>
            </c:ext>
          </c:extLst>
        </c:ser>
        <c:ser>
          <c:idx val="7"/>
          <c:order val="7"/>
          <c:tx>
            <c:v>50% HEFA 50% Jet A1 '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Ref>
              <c:f>'50% HEFA 50% Jet A1 '!$R$4:$R$26</c:f>
              <c:numCache>
                <c:formatCode>0.00</c:formatCode>
                <c:ptCount val="23"/>
                <c:pt idx="0" formatCode="h:mm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8</c:v>
                </c:pt>
                <c:pt idx="4">
                  <c:v>12</c:v>
                </c:pt>
                <c:pt idx="5">
                  <c:v>32</c:v>
                </c:pt>
                <c:pt idx="6">
                  <c:v>35</c:v>
                </c:pt>
                <c:pt idx="7">
                  <c:v>37</c:v>
                </c:pt>
                <c:pt idx="8">
                  <c:v>40</c:v>
                </c:pt>
                <c:pt idx="9">
                  <c:v>60</c:v>
                </c:pt>
                <c:pt idx="10">
                  <c:v>65</c:v>
                </c:pt>
                <c:pt idx="11">
                  <c:v>66</c:v>
                </c:pt>
                <c:pt idx="12">
                  <c:v>68</c:v>
                </c:pt>
                <c:pt idx="13">
                  <c:v>70</c:v>
                </c:pt>
                <c:pt idx="14">
                  <c:v>90</c:v>
                </c:pt>
                <c:pt idx="15">
                  <c:v>91</c:v>
                </c:pt>
                <c:pt idx="16">
                  <c:v>94</c:v>
                </c:pt>
                <c:pt idx="17">
                  <c:v>96</c:v>
                </c:pt>
                <c:pt idx="18">
                  <c:v>110</c:v>
                </c:pt>
                <c:pt idx="19">
                  <c:v>112</c:v>
                </c:pt>
                <c:pt idx="20">
                  <c:v>124</c:v>
                </c:pt>
                <c:pt idx="21">
                  <c:v>126</c:v>
                </c:pt>
                <c:pt idx="22">
                  <c:v>128</c:v>
                </c:pt>
              </c:numCache>
            </c:numRef>
          </c:xVal>
          <c:yVal>
            <c:numRef>
              <c:f>'50% HEFA 50% Jet A1 '!$W$4:$W$26</c:f>
              <c:numCache>
                <c:formatCode>0.0</c:formatCode>
                <c:ptCount val="23"/>
                <c:pt idx="0">
                  <c:v>979.3</c:v>
                </c:pt>
                <c:pt idx="1">
                  <c:v>896</c:v>
                </c:pt>
                <c:pt idx="2">
                  <c:v>881.8</c:v>
                </c:pt>
                <c:pt idx="3">
                  <c:v>1083.3</c:v>
                </c:pt>
                <c:pt idx="4">
                  <c:v>902.4</c:v>
                </c:pt>
                <c:pt idx="5">
                  <c:v>819.6</c:v>
                </c:pt>
                <c:pt idx="6">
                  <c:v>676.6</c:v>
                </c:pt>
                <c:pt idx="7">
                  <c:v>819.6</c:v>
                </c:pt>
                <c:pt idx="8">
                  <c:v>752.4</c:v>
                </c:pt>
                <c:pt idx="13">
                  <c:v>692</c:v>
                </c:pt>
                <c:pt idx="14">
                  <c:v>599</c:v>
                </c:pt>
                <c:pt idx="15">
                  <c:v>558.20000000000005</c:v>
                </c:pt>
                <c:pt idx="16">
                  <c:v>597.1</c:v>
                </c:pt>
                <c:pt idx="17">
                  <c:v>566.70000000000005</c:v>
                </c:pt>
                <c:pt idx="18">
                  <c:v>440.9</c:v>
                </c:pt>
                <c:pt idx="19">
                  <c:v>470.3</c:v>
                </c:pt>
                <c:pt idx="20">
                  <c:v>473.3</c:v>
                </c:pt>
                <c:pt idx="21">
                  <c:v>433.3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3FE-4716-A3AE-D48473E294A7}"/>
            </c:ext>
          </c:extLst>
        </c:ser>
        <c:ser>
          <c:idx val="8"/>
          <c:order val="8"/>
          <c:tx>
            <c:v>50% ATJ 50% Jet A-1</c:v>
          </c:tx>
          <c:spPr>
            <a:ln w="19050">
              <a:noFill/>
            </a:ln>
          </c:spPr>
          <c:marker>
            <c:symbol val="circle"/>
            <c:size val="4"/>
            <c:spPr>
              <a:solidFill>
                <a:srgbClr val="241AEE"/>
              </a:solidFill>
              <a:ln>
                <a:solidFill>
                  <a:srgbClr val="241AEE"/>
                </a:solidFill>
              </a:ln>
            </c:spPr>
          </c:marker>
          <c:xVal>
            <c:numRef>
              <c:f>'50% ATJ 50% Jet A1'!$R$4:$R$26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15</c:v>
                </c:pt>
                <c:pt idx="8">
                  <c:v>27</c:v>
                </c:pt>
                <c:pt idx="9">
                  <c:v>42</c:v>
                </c:pt>
                <c:pt idx="10">
                  <c:v>44</c:v>
                </c:pt>
                <c:pt idx="11">
                  <c:v>47</c:v>
                </c:pt>
                <c:pt idx="12">
                  <c:v>48</c:v>
                </c:pt>
                <c:pt idx="13">
                  <c:v>67</c:v>
                </c:pt>
                <c:pt idx="14">
                  <c:v>69</c:v>
                </c:pt>
                <c:pt idx="15">
                  <c:v>70</c:v>
                </c:pt>
                <c:pt idx="16">
                  <c:v>101</c:v>
                </c:pt>
                <c:pt idx="17">
                  <c:v>102</c:v>
                </c:pt>
                <c:pt idx="18">
                  <c:v>103</c:v>
                </c:pt>
                <c:pt idx="19">
                  <c:v>104</c:v>
                </c:pt>
                <c:pt idx="20">
                  <c:v>109</c:v>
                </c:pt>
                <c:pt idx="21">
                  <c:v>116</c:v>
                </c:pt>
                <c:pt idx="22">
                  <c:v>117</c:v>
                </c:pt>
              </c:numCache>
            </c:numRef>
          </c:xVal>
          <c:yVal>
            <c:numRef>
              <c:f>'50% ATJ 50% Jet A1'!$W$4:$W$26</c:f>
              <c:numCache>
                <c:formatCode>0.0</c:formatCode>
                <c:ptCount val="23"/>
                <c:pt idx="1">
                  <c:v>1039.0999999999999</c:v>
                </c:pt>
                <c:pt idx="4">
                  <c:v>909.7</c:v>
                </c:pt>
                <c:pt idx="11">
                  <c:v>763.7</c:v>
                </c:pt>
                <c:pt idx="12">
                  <c:v>741</c:v>
                </c:pt>
                <c:pt idx="13">
                  <c:v>658.6</c:v>
                </c:pt>
                <c:pt idx="15">
                  <c:v>604.70000000000005</c:v>
                </c:pt>
                <c:pt idx="16">
                  <c:v>434</c:v>
                </c:pt>
                <c:pt idx="17">
                  <c:v>447</c:v>
                </c:pt>
                <c:pt idx="18">
                  <c:v>387.6</c:v>
                </c:pt>
                <c:pt idx="19">
                  <c:v>312.60000000000002</c:v>
                </c:pt>
                <c:pt idx="20">
                  <c:v>312.7</c:v>
                </c:pt>
                <c:pt idx="21">
                  <c:v>273.89999999999998</c:v>
                </c:pt>
                <c:pt idx="22">
                  <c:v>265.60000000000002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3FE-4716-A3AE-D48473E29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40656"/>
        <c:axId val="579043008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v>100%  GTL S8</c:v>
                </c:tx>
                <c:spPr>
                  <a:ln w="19050">
                    <a:noFill/>
                  </a:ln>
                </c:spPr>
                <c:marker>
                  <c:symbol val="square"/>
                  <c:size val="3"/>
                  <c:spPr>
                    <a:noFill/>
                    <a:ln>
                      <a:noFill/>
                    </a:ln>
                  </c:spPr>
                </c:marker>
                <c:trendline>
                  <c:name>100% GTL S-8</c:name>
                  <c:spPr>
                    <a:ln w="19050">
                      <a:solidFill>
                        <a:srgbClr val="C00000"/>
                      </a:solidFill>
                      <a:prstDash val="sysDash"/>
                    </a:ln>
                  </c:spPr>
                  <c:trendlineType val="exp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s-8 Duplicate'!$R$4:$R$33</c15:sqref>
                        </c15:formulaRef>
                      </c:ext>
                    </c:extLst>
                    <c:numCache>
                      <c:formatCode>0.00</c:formatCode>
                      <c:ptCount val="30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s-8 Duplicate'!$W$4:$W$33</c15:sqref>
                        </c15:formulaRef>
                      </c:ext>
                    </c:extLst>
                    <c:numCache>
                      <c:formatCode>0.0</c:formatCode>
                      <c:ptCount val="30"/>
                      <c:pt idx="0">
                        <c:v>1075.3</c:v>
                      </c:pt>
                      <c:pt idx="1">
                        <c:v>894.4</c:v>
                      </c:pt>
                      <c:pt idx="5">
                        <c:v>629.5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9-63FE-4716-A3AE-D48473E294A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100% Amyris </c:v>
                </c:tx>
                <c:spPr>
                  <a:ln w="19050">
                    <a:noFill/>
                  </a:ln>
                </c:spPr>
                <c:marker>
                  <c:spPr>
                    <a:solidFill>
                      <a:sysClr val="window" lastClr="FFFFFF"/>
                    </a:solidFill>
                    <a:ln>
                      <a:noFill/>
                    </a:ln>
                  </c:spPr>
                </c:marker>
                <c:trendline>
                  <c:name>100% Amyris</c:name>
                  <c:spPr>
                    <a:ln w="19050">
                      <a:solidFill>
                        <a:schemeClr val="accent4"/>
                      </a:solidFill>
                      <a:prstDash val="sysDash"/>
                    </a:ln>
                  </c:spPr>
                  <c:trendlineType val="exp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Duplicate'!$P$4:$P$28</c15:sqref>
                        </c15:formulaRef>
                      </c:ext>
                    </c:extLst>
                    <c:numCache>
                      <c:formatCode>0.00</c:formatCode>
                      <c:ptCount val="25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7</c:v>
                      </c:pt>
                      <c:pt idx="4">
                        <c:v>9</c:v>
                      </c:pt>
                      <c:pt idx="5">
                        <c:v>23</c:v>
                      </c:pt>
                      <c:pt idx="6">
                        <c:v>24</c:v>
                      </c:pt>
                      <c:pt idx="7">
                        <c:v>56</c:v>
                      </c:pt>
                      <c:pt idx="8">
                        <c:v>57</c:v>
                      </c:pt>
                      <c:pt idx="9">
                        <c:v>58</c:v>
                      </c:pt>
                      <c:pt idx="10">
                        <c:v>59</c:v>
                      </c:pt>
                      <c:pt idx="11">
                        <c:v>60</c:v>
                      </c:pt>
                      <c:pt idx="12">
                        <c:v>73</c:v>
                      </c:pt>
                      <c:pt idx="13">
                        <c:v>75</c:v>
                      </c:pt>
                      <c:pt idx="14">
                        <c:v>100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114</c:v>
                      </c:pt>
                      <c:pt idx="19">
                        <c:v>115</c:v>
                      </c:pt>
                      <c:pt idx="20">
                        <c:v>117</c:v>
                      </c:pt>
                      <c:pt idx="21">
                        <c:v>118</c:v>
                      </c:pt>
                      <c:pt idx="22">
                        <c:v>169</c:v>
                      </c:pt>
                      <c:pt idx="23">
                        <c:v>172</c:v>
                      </c:pt>
                      <c:pt idx="24">
                        <c:v>173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Duplicate'!$U$4:$U$28</c15:sqref>
                        </c15:formulaRef>
                      </c:ext>
                    </c:extLst>
                    <c:numCache>
                      <c:formatCode>0.0</c:formatCode>
                      <c:ptCount val="25"/>
                      <c:pt idx="3">
                        <c:v>1196</c:v>
                      </c:pt>
                      <c:pt idx="4">
                        <c:v>1175</c:v>
                      </c:pt>
                      <c:pt idx="5">
                        <c:v>1100.4000000000001</c:v>
                      </c:pt>
                      <c:pt idx="6">
                        <c:v>1077.9000000000001</c:v>
                      </c:pt>
                      <c:pt idx="9">
                        <c:v>1089.3</c:v>
                      </c:pt>
                      <c:pt idx="12">
                        <c:v>1036.8</c:v>
                      </c:pt>
                      <c:pt idx="15">
                        <c:v>967.9</c:v>
                      </c:pt>
                      <c:pt idx="16">
                        <c:v>993.6</c:v>
                      </c:pt>
                      <c:pt idx="18">
                        <c:v>1018.1</c:v>
                      </c:pt>
                      <c:pt idx="19">
                        <c:v>994</c:v>
                      </c:pt>
                      <c:pt idx="20">
                        <c:v>1035.4000000000001</c:v>
                      </c:pt>
                      <c:pt idx="21">
                        <c:v>994.6</c:v>
                      </c:pt>
                      <c:pt idx="23">
                        <c:v>859</c:v>
                      </c:pt>
                      <c:pt idx="24">
                        <c:v>844.4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63FE-4716-A3AE-D48473E294A7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50%GTL S8 &amp; 50% Jet A-1"</c:v>
                </c:tx>
                <c:spPr>
                  <a:ln w="19050">
                    <a:noFill/>
                  </a:ln>
                </c:spPr>
                <c:marker>
                  <c:symbol val="circle"/>
                  <c:size val="4"/>
                  <c:spPr>
                    <a:ln>
                      <a:solidFill>
                        <a:srgbClr val="C00000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Dup'!$R$4:$R$31</c15:sqref>
                        </c15:formulaRef>
                      </c:ext>
                    </c:extLst>
                    <c:numCache>
                      <c:formatCode>0.00</c:formatCode>
                      <c:ptCount val="28"/>
                      <c:pt idx="0" formatCode="h:mm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19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26</c:v>
                      </c:pt>
                      <c:pt idx="9">
                        <c:v>46</c:v>
                      </c:pt>
                      <c:pt idx="10">
                        <c:v>49</c:v>
                      </c:pt>
                      <c:pt idx="11">
                        <c:v>50</c:v>
                      </c:pt>
                      <c:pt idx="12">
                        <c:v>52</c:v>
                      </c:pt>
                      <c:pt idx="13">
                        <c:v>53</c:v>
                      </c:pt>
                      <c:pt idx="14">
                        <c:v>72</c:v>
                      </c:pt>
                      <c:pt idx="15">
                        <c:v>73</c:v>
                      </c:pt>
                      <c:pt idx="16">
                        <c:v>76</c:v>
                      </c:pt>
                      <c:pt idx="17">
                        <c:v>77</c:v>
                      </c:pt>
                      <c:pt idx="18">
                        <c:v>102</c:v>
                      </c:pt>
                      <c:pt idx="19">
                        <c:v>103</c:v>
                      </c:pt>
                      <c:pt idx="20">
                        <c:v>104</c:v>
                      </c:pt>
                      <c:pt idx="21">
                        <c:v>111</c:v>
                      </c:pt>
                      <c:pt idx="22">
                        <c:v>113</c:v>
                      </c:pt>
                      <c:pt idx="23">
                        <c:v>114</c:v>
                      </c:pt>
                      <c:pt idx="24">
                        <c:v>128</c:v>
                      </c:pt>
                      <c:pt idx="25">
                        <c:v>130</c:v>
                      </c:pt>
                      <c:pt idx="26">
                        <c:v>133</c:v>
                      </c:pt>
                      <c:pt idx="27">
                        <c:v>156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Dup'!$X$4:$X$31</c15:sqref>
                        </c15:formulaRef>
                      </c:ext>
                    </c:extLst>
                    <c:numCache>
                      <c:formatCode>0.0</c:formatCode>
                      <c:ptCount val="28"/>
                      <c:pt idx="0">
                        <c:v>1023.3</c:v>
                      </c:pt>
                      <c:pt idx="1">
                        <c:v>930.3</c:v>
                      </c:pt>
                      <c:pt idx="6">
                        <c:v>978.3</c:v>
                      </c:pt>
                      <c:pt idx="7">
                        <c:v>905.9</c:v>
                      </c:pt>
                      <c:pt idx="9">
                        <c:v>800</c:v>
                      </c:pt>
                      <c:pt idx="11">
                        <c:v>799</c:v>
                      </c:pt>
                      <c:pt idx="13">
                        <c:v>777</c:v>
                      </c:pt>
                      <c:pt idx="14">
                        <c:v>717.8</c:v>
                      </c:pt>
                      <c:pt idx="15">
                        <c:v>545.79999999999995</c:v>
                      </c:pt>
                      <c:pt idx="16">
                        <c:v>601</c:v>
                      </c:pt>
                      <c:pt idx="18">
                        <c:v>460.8</c:v>
                      </c:pt>
                      <c:pt idx="19">
                        <c:v>451.7</c:v>
                      </c:pt>
                      <c:pt idx="20">
                        <c:v>419</c:v>
                      </c:pt>
                      <c:pt idx="21">
                        <c:v>349.2</c:v>
                      </c:pt>
                      <c:pt idx="22">
                        <c:v>385.3</c:v>
                      </c:pt>
                      <c:pt idx="23">
                        <c:v>394</c:v>
                      </c:pt>
                      <c:pt idx="24">
                        <c:v>350.6</c:v>
                      </c:pt>
                      <c:pt idx="25">
                        <c:v>315.2</c:v>
                      </c:pt>
                      <c:pt idx="26">
                        <c:v>285.5</c:v>
                      </c:pt>
                      <c:pt idx="27">
                        <c:v>226.2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63FE-4716-A3AE-D48473E294A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v>50% JET A1 &amp; 50% Amyris</c:v>
                </c:tx>
                <c:spPr>
                  <a:ln w="19050">
                    <a:noFill/>
                  </a:ln>
                </c:spPr>
                <c:marker>
                  <c:spPr>
                    <a:ln>
                      <a:solidFill>
                        <a:schemeClr val="accent4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Amyris'!$Q$7:$Q$28</c15:sqref>
                        </c15:formulaRef>
                      </c:ext>
                    </c:extLst>
                    <c:numCache>
                      <c:formatCode>0.00</c:formatCode>
                      <c:ptCount val="22"/>
                      <c:pt idx="0">
                        <c:v>6</c:v>
                      </c:pt>
                      <c:pt idx="1">
                        <c:v>16</c:v>
                      </c:pt>
                      <c:pt idx="2">
                        <c:v>18</c:v>
                      </c:pt>
                      <c:pt idx="3">
                        <c:v>19</c:v>
                      </c:pt>
                      <c:pt idx="4">
                        <c:v>56</c:v>
                      </c:pt>
                      <c:pt idx="5">
                        <c:v>58</c:v>
                      </c:pt>
                      <c:pt idx="6">
                        <c:v>60</c:v>
                      </c:pt>
                      <c:pt idx="7">
                        <c:v>68</c:v>
                      </c:pt>
                      <c:pt idx="8">
                        <c:v>80</c:v>
                      </c:pt>
                      <c:pt idx="9">
                        <c:v>98</c:v>
                      </c:pt>
                      <c:pt idx="10">
                        <c:v>105</c:v>
                      </c:pt>
                      <c:pt idx="11">
                        <c:v>107</c:v>
                      </c:pt>
                      <c:pt idx="12">
                        <c:v>109</c:v>
                      </c:pt>
                      <c:pt idx="13">
                        <c:v>113</c:v>
                      </c:pt>
                      <c:pt idx="14">
                        <c:v>114</c:v>
                      </c:pt>
                      <c:pt idx="15">
                        <c:v>130</c:v>
                      </c:pt>
                      <c:pt idx="16">
                        <c:v>131</c:v>
                      </c:pt>
                      <c:pt idx="17">
                        <c:v>132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173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Amyris'!$W$7:$W$28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1">
                        <c:v>1102.7</c:v>
                      </c:pt>
                      <c:pt idx="3">
                        <c:v>1000</c:v>
                      </c:pt>
                      <c:pt idx="4">
                        <c:v>1010.1</c:v>
                      </c:pt>
                      <c:pt idx="6">
                        <c:v>993.1</c:v>
                      </c:pt>
                      <c:pt idx="8">
                        <c:v>900</c:v>
                      </c:pt>
                      <c:pt idx="10">
                        <c:v>600</c:v>
                      </c:pt>
                      <c:pt idx="12">
                        <c:v>557.1</c:v>
                      </c:pt>
                      <c:pt idx="13">
                        <c:v>597.29999999999995</c:v>
                      </c:pt>
                      <c:pt idx="15">
                        <c:v>384</c:v>
                      </c:pt>
                      <c:pt idx="16">
                        <c:v>368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63FE-4716-A3AE-D48473E294A7}"/>
                  </c:ext>
                </c:extLst>
              </c15:ser>
            </c15:filteredScatterSeries>
            <c15:filteredScatterSeries>
              <c15:ser>
                <c:idx val="9"/>
                <c:order val="9"/>
                <c:tx>
                  <c:v>75%GTL S8 25% Hexanol</c:v>
                </c:tx>
                <c:spPr>
                  <a:ln w="19050">
                    <a:noFill/>
                  </a:ln>
                </c:spPr>
                <c:marker>
                  <c:spPr>
                    <a:solidFill>
                      <a:srgbClr val="C00000"/>
                    </a:solidFill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'[1]75% s-8 25% Hexanol'!$R$29:$R$41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3</c:v>
                      </c:pt>
                      <c:pt idx="2">
                        <c:v>4</c:v>
                      </c:pt>
                      <c:pt idx="3">
                        <c:v>10</c:v>
                      </c:pt>
                      <c:pt idx="4">
                        <c:v>69</c:v>
                      </c:pt>
                      <c:pt idx="5">
                        <c:v>70</c:v>
                      </c:pt>
                      <c:pt idx="6">
                        <c:v>71</c:v>
                      </c:pt>
                      <c:pt idx="7">
                        <c:v>76</c:v>
                      </c:pt>
                      <c:pt idx="8">
                        <c:v>77</c:v>
                      </c:pt>
                      <c:pt idx="9">
                        <c:v>78</c:v>
                      </c:pt>
                      <c:pt idx="10">
                        <c:v>128</c:v>
                      </c:pt>
                      <c:pt idx="11">
                        <c:v>130</c:v>
                      </c:pt>
                      <c:pt idx="12">
                        <c:v>131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'[1]75% s-8 25% Hexanol'!$W$29:$W$41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1060</c:v>
                      </c:pt>
                      <c:pt idx="1">
                        <c:v>1130.7</c:v>
                      </c:pt>
                      <c:pt idx="2">
                        <c:v>1015.7</c:v>
                      </c:pt>
                      <c:pt idx="3">
                        <c:v>1073.5999999999999</c:v>
                      </c:pt>
                      <c:pt idx="4">
                        <c:v>1041.7</c:v>
                      </c:pt>
                      <c:pt idx="5">
                        <c:v>1007</c:v>
                      </c:pt>
                      <c:pt idx="6">
                        <c:v>969.9</c:v>
                      </c:pt>
                      <c:pt idx="7">
                        <c:v>957.5</c:v>
                      </c:pt>
                      <c:pt idx="8">
                        <c:v>1011.6</c:v>
                      </c:pt>
                      <c:pt idx="9">
                        <c:v>974.4</c:v>
                      </c:pt>
                      <c:pt idx="10">
                        <c:v>870.1</c:v>
                      </c:pt>
                      <c:pt idx="11">
                        <c:v>912.8</c:v>
                      </c:pt>
                      <c:pt idx="12">
                        <c:v>915.4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63FE-4716-A3AE-D48473E294A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v>75% Amyris &amp; 25% Jet A1</c:v>
                </c:tx>
                <c:spPr>
                  <a:ln w="19050">
                    <a:noFill/>
                  </a:ln>
                </c:spPr>
                <c:marker>
                  <c:symbol val="circle"/>
                  <c:size val="5"/>
                  <c:spPr>
                    <a:solidFill>
                      <a:schemeClr val="bg1"/>
                    </a:solidFill>
                    <a:ln>
                      <a:solidFill>
                        <a:schemeClr val="accent4"/>
                      </a:solidFill>
                    </a:ln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'!$R$4:$R$19</c15:sqref>
                        </c15:formulaRef>
                      </c:ext>
                    </c:extLst>
                    <c:numCache>
                      <c:formatCode>0.00</c:formatCode>
                      <c:ptCount val="16"/>
                      <c:pt idx="0" formatCode="h:mm">
                        <c:v>0</c:v>
                      </c:pt>
                      <c:pt idx="1">
                        <c:v>8</c:v>
                      </c:pt>
                      <c:pt idx="2">
                        <c:v>10</c:v>
                      </c:pt>
                      <c:pt idx="3">
                        <c:v>12</c:v>
                      </c:pt>
                      <c:pt idx="4">
                        <c:v>14</c:v>
                      </c:pt>
                      <c:pt idx="5">
                        <c:v>57</c:v>
                      </c:pt>
                      <c:pt idx="6">
                        <c:v>60</c:v>
                      </c:pt>
                      <c:pt idx="7">
                        <c:v>62</c:v>
                      </c:pt>
                      <c:pt idx="8">
                        <c:v>69</c:v>
                      </c:pt>
                      <c:pt idx="9">
                        <c:v>96</c:v>
                      </c:pt>
                      <c:pt idx="10">
                        <c:v>100</c:v>
                      </c:pt>
                      <c:pt idx="11">
                        <c:v>115</c:v>
                      </c:pt>
                      <c:pt idx="12">
                        <c:v>117</c:v>
                      </c:pt>
                      <c:pt idx="13">
                        <c:v>121</c:v>
                      </c:pt>
                      <c:pt idx="14">
                        <c:v>123</c:v>
                      </c:pt>
                      <c:pt idx="15">
                        <c:v>125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'!$X$4:$X$19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1108</c:v>
                      </c:pt>
                      <c:pt idx="1">
                        <c:v>1108</c:v>
                      </c:pt>
                      <c:pt idx="5">
                        <c:v>954.5</c:v>
                      </c:pt>
                      <c:pt idx="7">
                        <c:v>924.9</c:v>
                      </c:pt>
                      <c:pt idx="8">
                        <c:v>908.9</c:v>
                      </c:pt>
                      <c:pt idx="14">
                        <c:v>881.9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63FE-4716-A3AE-D48473E294A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v>75% GTL S8 &amp; 25% Jet A-1"</c:v>
                </c:tx>
                <c:spPr>
                  <a:ln w="19050">
                    <a:noFill/>
                  </a:ln>
                </c:spP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A1'!$R$4:$R$17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1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17</c:v>
                      </c:pt>
                      <c:pt idx="5">
                        <c:v>21</c:v>
                      </c:pt>
                      <c:pt idx="6">
                        <c:v>23</c:v>
                      </c:pt>
                      <c:pt idx="7">
                        <c:v>91</c:v>
                      </c:pt>
                      <c:pt idx="8">
                        <c:v>99</c:v>
                      </c:pt>
                      <c:pt idx="9">
                        <c:v>101</c:v>
                      </c:pt>
                      <c:pt idx="10">
                        <c:v>136</c:v>
                      </c:pt>
                      <c:pt idx="11">
                        <c:v>140</c:v>
                      </c:pt>
                      <c:pt idx="12">
                        <c:v>141</c:v>
                      </c:pt>
                      <c:pt idx="13">
                        <c:v>220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A1'!$V$4:$V$17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1011.4</c:v>
                      </c:pt>
                      <c:pt idx="1">
                        <c:v>853.3</c:v>
                      </c:pt>
                      <c:pt idx="2">
                        <c:v>1024.4000000000001</c:v>
                      </c:pt>
                      <c:pt idx="3">
                        <c:v>753.9</c:v>
                      </c:pt>
                      <c:pt idx="4">
                        <c:v>781</c:v>
                      </c:pt>
                      <c:pt idx="5">
                        <c:v>774.9</c:v>
                      </c:pt>
                      <c:pt idx="6">
                        <c:v>735.2</c:v>
                      </c:pt>
                      <c:pt idx="7">
                        <c:v>717.2</c:v>
                      </c:pt>
                      <c:pt idx="8">
                        <c:v>862.7</c:v>
                      </c:pt>
                      <c:pt idx="9">
                        <c:v>797.3</c:v>
                      </c:pt>
                      <c:pt idx="10">
                        <c:v>695.5</c:v>
                      </c:pt>
                      <c:pt idx="11">
                        <c:v>715.4</c:v>
                      </c:pt>
                      <c:pt idx="12">
                        <c:v>657.4</c:v>
                      </c:pt>
                      <c:pt idx="13">
                        <c:v>464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63FE-4716-A3AE-D48473E294A7}"/>
                  </c:ext>
                </c:extLst>
              </c15:ser>
            </c15:filteredScatterSeries>
          </c:ext>
        </c:extLst>
      </c:scatterChart>
      <c:valAx>
        <c:axId val="579040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9043008"/>
        <c:crosses val="autoZero"/>
        <c:crossBetween val="midCat"/>
      </c:valAx>
      <c:valAx>
        <c:axId val="57904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 w)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9040656"/>
        <c:crosses val="autoZero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73267857195398334"/>
          <c:y val="0.12722419262809539"/>
          <c:w val="0.24524075159359357"/>
          <c:h val="0.64534190917570888"/>
        </c:manualLayout>
      </c:layout>
      <c:overlay val="0"/>
      <c:txPr>
        <a:bodyPr/>
        <a:lstStyle/>
        <a:p>
          <a:pPr>
            <a:defRPr sz="1050" b="1"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GB" sz="1400"/>
              <a:t>1000 PPM NEAT FUELS</a:t>
            </a:r>
            <a:r>
              <a:rPr lang="en-GB" sz="1400" baseline="0"/>
              <a:t> INC BLENDS </a:t>
            </a:r>
            <a:endParaRPr lang="en-GB" sz="14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26061916975268"/>
          <c:y val="0.14320237292010013"/>
          <c:w val="0.67694238974890264"/>
          <c:h val="0.74156454038750774"/>
        </c:manualLayout>
      </c:layout>
      <c:scatterChart>
        <c:scatterStyle val="lineMarker"/>
        <c:varyColors val="0"/>
        <c:ser>
          <c:idx val="0"/>
          <c:order val="0"/>
          <c:tx>
            <c:v>100% jet A-1 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Jet A-1</c:name>
            <c:spPr>
              <a:ln w="31750" cmpd="thickThin">
                <a:solidFill>
                  <a:schemeClr val="accent5">
                    <a:alpha val="98000"/>
                  </a:schemeClr>
                </a:solidFill>
                <a:prstDash val="solid"/>
              </a:ln>
            </c:spPr>
            <c:trendlineType val="exp"/>
            <c:dispRSqr val="0"/>
            <c:dispEq val="0"/>
          </c:trendline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4D7-49FE-B0D5-3CBB61F09A46}"/>
            </c:ext>
          </c:extLst>
        </c:ser>
        <c:ser>
          <c:idx val="1"/>
          <c:order val="1"/>
          <c:tx>
            <c:v>100%  GTL S8</c:v>
          </c:tx>
          <c:spPr>
            <a:ln w="19050">
              <a:noFill/>
            </a:ln>
          </c:spPr>
          <c:marker>
            <c:symbol val="square"/>
            <c:size val="3"/>
            <c:spPr>
              <a:noFill/>
              <a:ln>
                <a:noFill/>
              </a:ln>
            </c:spPr>
          </c:marker>
          <c:trendline>
            <c:name>100% GTL S-8</c:name>
            <c:spPr>
              <a:ln w="19050">
                <a:solidFill>
                  <a:srgbClr val="C00000"/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'100% s-8 Duplicate'!$R$4:$R$33</c:f>
              <c:numCache>
                <c:formatCode>0.00</c:formatCode>
                <c:ptCount val="30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</c:numCache>
              <c:extLst xmlns:c15="http://schemas.microsoft.com/office/drawing/2012/chart"/>
            </c:numRef>
          </c:xVal>
          <c:yVal>
            <c:numRef>
              <c:f>'100% s-8 Duplicate'!$W$4:$W$33</c:f>
              <c:numCache>
                <c:formatCode>0.0</c:formatCode>
                <c:ptCount val="30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3-74D7-49FE-B0D5-3CBB61F09A46}"/>
            </c:ext>
          </c:extLst>
        </c:ser>
        <c:ser>
          <c:idx val="2"/>
          <c:order val="2"/>
          <c:tx>
            <c:v>'100% HEFA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HEFA</c:name>
            <c:spPr>
              <a:ln w="19050">
                <a:solidFill>
                  <a:schemeClr val="bg1">
                    <a:lumMod val="50000"/>
                  </a:schemeClr>
                </a:solidFill>
                <a:prstDash val="dash"/>
              </a:ln>
            </c:spPr>
            <c:trendlineType val="exp"/>
            <c:dispRSqr val="0"/>
            <c:dispEq val="0"/>
          </c:trendline>
          <c:xVal>
            <c:numRef>
              <c:f>'100% HEFA'!$R$4:$R$25</c:f>
              <c:numCache>
                <c:formatCode>0.00</c:formatCode>
                <c:ptCount val="22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79</c:v>
                </c:pt>
                <c:pt idx="13">
                  <c:v>80</c:v>
                </c:pt>
                <c:pt idx="14">
                  <c:v>82</c:v>
                </c:pt>
                <c:pt idx="15">
                  <c:v>90</c:v>
                </c:pt>
                <c:pt idx="16">
                  <c:v>93</c:v>
                </c:pt>
                <c:pt idx="17">
                  <c:v>95</c:v>
                </c:pt>
                <c:pt idx="18">
                  <c:v>96</c:v>
                </c:pt>
                <c:pt idx="19">
                  <c:v>107</c:v>
                </c:pt>
                <c:pt idx="20">
                  <c:v>110</c:v>
                </c:pt>
                <c:pt idx="21">
                  <c:v>159</c:v>
                </c:pt>
              </c:numCache>
            </c:numRef>
          </c:xVal>
          <c:yVal>
            <c:numRef>
              <c:f>'100% HEFA'!$W$4:$W$25</c:f>
              <c:numCache>
                <c:formatCode>0.0</c:formatCode>
                <c:ptCount val="22"/>
                <c:pt idx="0">
                  <c:v>1018.9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11">
                  <c:v>653.1</c:v>
                </c:pt>
                <c:pt idx="14">
                  <c:v>560.70000000000005</c:v>
                </c:pt>
                <c:pt idx="15">
                  <c:v>318.3</c:v>
                </c:pt>
                <c:pt idx="16">
                  <c:v>296.7</c:v>
                </c:pt>
                <c:pt idx="17">
                  <c:v>311.2</c:v>
                </c:pt>
                <c:pt idx="18">
                  <c:v>353.3</c:v>
                </c:pt>
                <c:pt idx="19">
                  <c:v>249.6</c:v>
                </c:pt>
                <c:pt idx="20">
                  <c:v>253.3</c:v>
                </c:pt>
                <c:pt idx="21">
                  <c:v>244.3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4D7-49FE-B0D5-3CBB61F09A46}"/>
            </c:ext>
          </c:extLst>
        </c:ser>
        <c:ser>
          <c:idx val="3"/>
          <c:order val="3"/>
          <c:tx>
            <c:v>100% Amyris </c:v>
          </c:tx>
          <c:spPr>
            <a:ln w="19050">
              <a:noFill/>
            </a:ln>
          </c:spPr>
          <c:marker>
            <c:spPr>
              <a:solidFill>
                <a:sysClr val="window" lastClr="FFFFFF"/>
              </a:solidFill>
              <a:ln>
                <a:noFill/>
              </a:ln>
            </c:spPr>
          </c:marker>
          <c:trendline>
            <c:name>100% Amyris</c:name>
            <c:spPr>
              <a:ln w="19050">
                <a:solidFill>
                  <a:schemeClr val="accent4"/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'100% Amyris Duplicate'!$P$4:$P$28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  <c:pt idx="22">
                  <c:v>169</c:v>
                </c:pt>
                <c:pt idx="23">
                  <c:v>172</c:v>
                </c:pt>
                <c:pt idx="24">
                  <c:v>173</c:v>
                </c:pt>
              </c:numCache>
              <c:extLst xmlns:c15="http://schemas.microsoft.com/office/drawing/2012/chart"/>
            </c:numRef>
          </c:xVal>
          <c:yVal>
            <c:numRef>
              <c:f>'100% Amyris Duplicate'!$U$4:$U$28</c:f>
              <c:numCache>
                <c:formatCode>0.0</c:formatCode>
                <c:ptCount val="25"/>
                <c:pt idx="3">
                  <c:v>1196</c:v>
                </c:pt>
                <c:pt idx="4">
                  <c:v>1175</c:v>
                </c:pt>
                <c:pt idx="5">
                  <c:v>1100.4000000000001</c:v>
                </c:pt>
                <c:pt idx="6">
                  <c:v>1077.9000000000001</c:v>
                </c:pt>
                <c:pt idx="9">
                  <c:v>1089.3</c:v>
                </c:pt>
                <c:pt idx="12">
                  <c:v>1036.8</c:v>
                </c:pt>
                <c:pt idx="15">
                  <c:v>967.9</c:v>
                </c:pt>
                <c:pt idx="16">
                  <c:v>993.6</c:v>
                </c:pt>
                <c:pt idx="18">
                  <c:v>1018.1</c:v>
                </c:pt>
                <c:pt idx="19">
                  <c:v>994</c:v>
                </c:pt>
                <c:pt idx="20">
                  <c:v>1035.4000000000001</c:v>
                </c:pt>
                <c:pt idx="21">
                  <c:v>994.6</c:v>
                </c:pt>
                <c:pt idx="23">
                  <c:v>859</c:v>
                </c:pt>
                <c:pt idx="24">
                  <c:v>844.4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7-74D7-49FE-B0D5-3CBB61F09A46}"/>
            </c:ext>
          </c:extLst>
        </c:ser>
        <c:ser>
          <c:idx val="4"/>
          <c:order val="4"/>
          <c:tx>
            <c:v>100% ATJ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ATJ</c:name>
            <c:spPr>
              <a:ln w="19050">
                <a:solidFill>
                  <a:srgbClr val="241AEE"/>
                </a:solidFill>
                <a:prstDash val="sysDot"/>
              </a:ln>
            </c:spPr>
            <c:trendlineType val="exp"/>
            <c:dispRSqr val="0"/>
            <c:dispEq val="0"/>
          </c:trendline>
          <c:xVal>
            <c:numRef>
              <c:f>'100% ATJ'!$R$4:$R$29</c:f>
              <c:numCache>
                <c:formatCode>0.00</c:formatCode>
                <c:ptCount val="26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119</c:v>
                </c:pt>
                <c:pt idx="23">
                  <c:v>134</c:v>
                </c:pt>
                <c:pt idx="24">
                  <c:v>137</c:v>
                </c:pt>
                <c:pt idx="25">
                  <c:v>149</c:v>
                </c:pt>
              </c:numCache>
            </c:numRef>
          </c:xVal>
          <c:yVal>
            <c:numRef>
              <c:f>'100% ATJ'!$W$4:$W$29</c:f>
              <c:numCache>
                <c:formatCode>General</c:formatCode>
                <c:ptCount val="26"/>
                <c:pt idx="0" formatCode="0.0">
                  <c:v>1029.9000000000001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22" formatCode="0.0">
                  <c:v>215</c:v>
                </c:pt>
                <c:pt idx="23" formatCode="0.0">
                  <c:v>236.9</c:v>
                </c:pt>
                <c:pt idx="24" formatCode="0.0">
                  <c:v>259.8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4D7-49FE-B0D5-3CBB61F09A46}"/>
            </c:ext>
          </c:extLst>
        </c:ser>
        <c:ser>
          <c:idx val="5"/>
          <c:order val="5"/>
          <c:tx>
            <c:v>50%GTL S8 &amp; 50% Jet A-1"</c:v>
          </c:tx>
          <c:spPr>
            <a:ln w="19050">
              <a:noFill/>
            </a:ln>
          </c:spPr>
          <c:marker>
            <c:symbol val="circle"/>
            <c:size val="4"/>
            <c:spPr>
              <a:ln>
                <a:solidFill>
                  <a:srgbClr val="C00000"/>
                </a:solidFill>
              </a:ln>
            </c:spPr>
          </c:marker>
          <c:xVal>
            <c:numRef>
              <c:f>'50% JET A1 &amp; 50% S-8 Dup'!$R$4:$R$31</c:f>
              <c:numCache>
                <c:formatCode>0.00</c:formatCode>
                <c:ptCount val="28"/>
                <c:pt idx="0" formatCode="h:mm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19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26</c:v>
                </c:pt>
                <c:pt idx="9">
                  <c:v>46</c:v>
                </c:pt>
                <c:pt idx="10">
                  <c:v>49</c:v>
                </c:pt>
                <c:pt idx="11">
                  <c:v>50</c:v>
                </c:pt>
                <c:pt idx="12">
                  <c:v>52</c:v>
                </c:pt>
                <c:pt idx="13">
                  <c:v>53</c:v>
                </c:pt>
                <c:pt idx="14">
                  <c:v>72</c:v>
                </c:pt>
                <c:pt idx="15">
                  <c:v>73</c:v>
                </c:pt>
                <c:pt idx="16">
                  <c:v>76</c:v>
                </c:pt>
                <c:pt idx="17">
                  <c:v>77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111</c:v>
                </c:pt>
                <c:pt idx="22">
                  <c:v>113</c:v>
                </c:pt>
                <c:pt idx="23">
                  <c:v>114</c:v>
                </c:pt>
                <c:pt idx="24">
                  <c:v>128</c:v>
                </c:pt>
                <c:pt idx="25">
                  <c:v>130</c:v>
                </c:pt>
                <c:pt idx="26">
                  <c:v>133</c:v>
                </c:pt>
                <c:pt idx="27">
                  <c:v>156</c:v>
                </c:pt>
              </c:numCache>
              <c:extLst xmlns:c15="http://schemas.microsoft.com/office/drawing/2012/chart"/>
            </c:numRef>
          </c:xVal>
          <c:yVal>
            <c:numRef>
              <c:f>'50% JET A1 &amp; 50% S-8 Dup'!$X$4:$X$31</c:f>
              <c:numCache>
                <c:formatCode>0.0</c:formatCode>
                <c:ptCount val="28"/>
                <c:pt idx="0">
                  <c:v>1023.3</c:v>
                </c:pt>
                <c:pt idx="1">
                  <c:v>930.3</c:v>
                </c:pt>
                <c:pt idx="6">
                  <c:v>978.3</c:v>
                </c:pt>
                <c:pt idx="7">
                  <c:v>905.9</c:v>
                </c:pt>
                <c:pt idx="9">
                  <c:v>800</c:v>
                </c:pt>
                <c:pt idx="11">
                  <c:v>799</c:v>
                </c:pt>
                <c:pt idx="13">
                  <c:v>777</c:v>
                </c:pt>
                <c:pt idx="14">
                  <c:v>717.8</c:v>
                </c:pt>
                <c:pt idx="15">
                  <c:v>545.79999999999995</c:v>
                </c:pt>
                <c:pt idx="16">
                  <c:v>601</c:v>
                </c:pt>
                <c:pt idx="18">
                  <c:v>460.8</c:v>
                </c:pt>
                <c:pt idx="19">
                  <c:v>451.7</c:v>
                </c:pt>
                <c:pt idx="20">
                  <c:v>419</c:v>
                </c:pt>
                <c:pt idx="21">
                  <c:v>349.2</c:v>
                </c:pt>
                <c:pt idx="22">
                  <c:v>385.3</c:v>
                </c:pt>
                <c:pt idx="23">
                  <c:v>394</c:v>
                </c:pt>
                <c:pt idx="24">
                  <c:v>350.6</c:v>
                </c:pt>
                <c:pt idx="25">
                  <c:v>315.2</c:v>
                </c:pt>
                <c:pt idx="26">
                  <c:v>285.5</c:v>
                </c:pt>
                <c:pt idx="27">
                  <c:v>226.2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A-74D7-49FE-B0D5-3CBB61F09A46}"/>
            </c:ext>
          </c:extLst>
        </c:ser>
        <c:ser>
          <c:idx val="6"/>
          <c:order val="6"/>
          <c:tx>
            <c:v>50% JET A1 &amp; 50% Amyris</c:v>
          </c:tx>
          <c:spPr>
            <a:ln w="19050">
              <a:noFill/>
            </a:ln>
          </c:spPr>
          <c:marker>
            <c:spPr>
              <a:ln>
                <a:solidFill>
                  <a:schemeClr val="accent4"/>
                </a:solidFill>
              </a:ln>
            </c:spPr>
          </c:marker>
          <c:xVal>
            <c:numRef>
              <c:f>'50% JET A1 &amp; 50% Amyris'!$Q$7:$Q$28</c:f>
              <c:numCache>
                <c:formatCode>0.00</c:formatCode>
                <c:ptCount val="22"/>
                <c:pt idx="0">
                  <c:v>6</c:v>
                </c:pt>
                <c:pt idx="1">
                  <c:v>16</c:v>
                </c:pt>
                <c:pt idx="2">
                  <c:v>18</c:v>
                </c:pt>
                <c:pt idx="3">
                  <c:v>19</c:v>
                </c:pt>
                <c:pt idx="4">
                  <c:v>56</c:v>
                </c:pt>
                <c:pt idx="5">
                  <c:v>58</c:v>
                </c:pt>
                <c:pt idx="6">
                  <c:v>60</c:v>
                </c:pt>
                <c:pt idx="7">
                  <c:v>68</c:v>
                </c:pt>
                <c:pt idx="8">
                  <c:v>80</c:v>
                </c:pt>
                <c:pt idx="9">
                  <c:v>98</c:v>
                </c:pt>
                <c:pt idx="10">
                  <c:v>105</c:v>
                </c:pt>
                <c:pt idx="11">
                  <c:v>107</c:v>
                </c:pt>
                <c:pt idx="12">
                  <c:v>109</c:v>
                </c:pt>
                <c:pt idx="13">
                  <c:v>113</c:v>
                </c:pt>
                <c:pt idx="14">
                  <c:v>114</c:v>
                </c:pt>
                <c:pt idx="15">
                  <c:v>130</c:v>
                </c:pt>
                <c:pt idx="16">
                  <c:v>131</c:v>
                </c:pt>
                <c:pt idx="17">
                  <c:v>132</c:v>
                </c:pt>
                <c:pt idx="18">
                  <c:v>133</c:v>
                </c:pt>
                <c:pt idx="19">
                  <c:v>134</c:v>
                </c:pt>
                <c:pt idx="20">
                  <c:v>135</c:v>
                </c:pt>
                <c:pt idx="21">
                  <c:v>173</c:v>
                </c:pt>
              </c:numCache>
              <c:extLst xmlns:c15="http://schemas.microsoft.com/office/drawing/2012/chart"/>
            </c:numRef>
          </c:xVal>
          <c:yVal>
            <c:numRef>
              <c:f>'50% JET A1 &amp; 50% Amyris'!$W$7:$W$28</c:f>
              <c:numCache>
                <c:formatCode>General</c:formatCode>
                <c:ptCount val="22"/>
                <c:pt idx="1">
                  <c:v>1102.7</c:v>
                </c:pt>
                <c:pt idx="3">
                  <c:v>1000</c:v>
                </c:pt>
                <c:pt idx="4">
                  <c:v>1010.1</c:v>
                </c:pt>
                <c:pt idx="6">
                  <c:v>993.1</c:v>
                </c:pt>
                <c:pt idx="8">
                  <c:v>900</c:v>
                </c:pt>
                <c:pt idx="10">
                  <c:v>600</c:v>
                </c:pt>
                <c:pt idx="12">
                  <c:v>557.1</c:v>
                </c:pt>
                <c:pt idx="13">
                  <c:v>597.29999999999995</c:v>
                </c:pt>
                <c:pt idx="15">
                  <c:v>384</c:v>
                </c:pt>
                <c:pt idx="16">
                  <c:v>368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B-74D7-49FE-B0D5-3CBB61F09A46}"/>
            </c:ext>
          </c:extLst>
        </c:ser>
        <c:ser>
          <c:idx val="7"/>
          <c:order val="7"/>
          <c:tx>
            <c:v>50% HEFA 50% Jet A1 '</c:v>
          </c:tx>
          <c:spPr>
            <a:ln w="19050">
              <a:noFill/>
            </a:ln>
          </c:spPr>
          <c:marker>
            <c:symbol val="diamond"/>
            <c:size val="5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Ref>
              <c:f>'50% HEFA 50% Jet A1 '!$R$4:$R$26</c:f>
              <c:numCache>
                <c:formatCode>0.00</c:formatCode>
                <c:ptCount val="23"/>
                <c:pt idx="0" formatCode="h:mm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8</c:v>
                </c:pt>
                <c:pt idx="4">
                  <c:v>12</c:v>
                </c:pt>
                <c:pt idx="5">
                  <c:v>32</c:v>
                </c:pt>
                <c:pt idx="6">
                  <c:v>35</c:v>
                </c:pt>
                <c:pt idx="7">
                  <c:v>37</c:v>
                </c:pt>
                <c:pt idx="8">
                  <c:v>40</c:v>
                </c:pt>
                <c:pt idx="9">
                  <c:v>60</c:v>
                </c:pt>
                <c:pt idx="10">
                  <c:v>65</c:v>
                </c:pt>
                <c:pt idx="11">
                  <c:v>66</c:v>
                </c:pt>
                <c:pt idx="12">
                  <c:v>68</c:v>
                </c:pt>
                <c:pt idx="13">
                  <c:v>70</c:v>
                </c:pt>
                <c:pt idx="14">
                  <c:v>90</c:v>
                </c:pt>
                <c:pt idx="15">
                  <c:v>91</c:v>
                </c:pt>
                <c:pt idx="16">
                  <c:v>94</c:v>
                </c:pt>
                <c:pt idx="17">
                  <c:v>96</c:v>
                </c:pt>
                <c:pt idx="18">
                  <c:v>110</c:v>
                </c:pt>
                <c:pt idx="19">
                  <c:v>112</c:v>
                </c:pt>
                <c:pt idx="20">
                  <c:v>124</c:v>
                </c:pt>
                <c:pt idx="21">
                  <c:v>126</c:v>
                </c:pt>
                <c:pt idx="22">
                  <c:v>128</c:v>
                </c:pt>
              </c:numCache>
            </c:numRef>
          </c:xVal>
          <c:yVal>
            <c:numRef>
              <c:f>'50% HEFA 50% Jet A1 '!$W$4:$W$26</c:f>
              <c:numCache>
                <c:formatCode>0.0</c:formatCode>
                <c:ptCount val="23"/>
                <c:pt idx="0">
                  <c:v>979.3</c:v>
                </c:pt>
                <c:pt idx="1">
                  <c:v>896</c:v>
                </c:pt>
                <c:pt idx="2">
                  <c:v>881.8</c:v>
                </c:pt>
                <c:pt idx="3">
                  <c:v>1083.3</c:v>
                </c:pt>
                <c:pt idx="4">
                  <c:v>902.4</c:v>
                </c:pt>
                <c:pt idx="5">
                  <c:v>819.6</c:v>
                </c:pt>
                <c:pt idx="6">
                  <c:v>676.6</c:v>
                </c:pt>
                <c:pt idx="7">
                  <c:v>819.6</c:v>
                </c:pt>
                <c:pt idx="8">
                  <c:v>752.4</c:v>
                </c:pt>
                <c:pt idx="13">
                  <c:v>692</c:v>
                </c:pt>
                <c:pt idx="14">
                  <c:v>599</c:v>
                </c:pt>
                <c:pt idx="15">
                  <c:v>558.20000000000005</c:v>
                </c:pt>
                <c:pt idx="16">
                  <c:v>597.1</c:v>
                </c:pt>
                <c:pt idx="17">
                  <c:v>566.70000000000005</c:v>
                </c:pt>
                <c:pt idx="18">
                  <c:v>440.9</c:v>
                </c:pt>
                <c:pt idx="19">
                  <c:v>470.3</c:v>
                </c:pt>
                <c:pt idx="20">
                  <c:v>473.3</c:v>
                </c:pt>
                <c:pt idx="21">
                  <c:v>433.3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4D7-49FE-B0D5-3CBB61F09A46}"/>
            </c:ext>
          </c:extLst>
        </c:ser>
        <c:ser>
          <c:idx val="8"/>
          <c:order val="8"/>
          <c:tx>
            <c:v>50% ATJ 50% Jet A-1</c:v>
          </c:tx>
          <c:spPr>
            <a:ln w="19050">
              <a:noFill/>
            </a:ln>
          </c:spPr>
          <c:marker>
            <c:symbol val="circle"/>
            <c:size val="4"/>
            <c:spPr>
              <a:solidFill>
                <a:srgbClr val="241AEE"/>
              </a:solidFill>
              <a:ln>
                <a:solidFill>
                  <a:srgbClr val="241AEE"/>
                </a:solidFill>
              </a:ln>
            </c:spPr>
          </c:marker>
          <c:xVal>
            <c:numRef>
              <c:f>'50% ATJ 50% Jet A1'!$R$4:$R$26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15</c:v>
                </c:pt>
                <c:pt idx="8">
                  <c:v>27</c:v>
                </c:pt>
                <c:pt idx="9">
                  <c:v>42</c:v>
                </c:pt>
                <c:pt idx="10">
                  <c:v>44</c:v>
                </c:pt>
                <c:pt idx="11">
                  <c:v>47</c:v>
                </c:pt>
                <c:pt idx="12">
                  <c:v>48</c:v>
                </c:pt>
                <c:pt idx="13">
                  <c:v>67</c:v>
                </c:pt>
                <c:pt idx="14">
                  <c:v>69</c:v>
                </c:pt>
                <c:pt idx="15">
                  <c:v>70</c:v>
                </c:pt>
                <c:pt idx="16">
                  <c:v>101</c:v>
                </c:pt>
                <c:pt idx="17">
                  <c:v>102</c:v>
                </c:pt>
                <c:pt idx="18">
                  <c:v>103</c:v>
                </c:pt>
                <c:pt idx="19">
                  <c:v>104</c:v>
                </c:pt>
                <c:pt idx="20">
                  <c:v>109</c:v>
                </c:pt>
                <c:pt idx="21">
                  <c:v>116</c:v>
                </c:pt>
                <c:pt idx="22">
                  <c:v>117</c:v>
                </c:pt>
              </c:numCache>
            </c:numRef>
          </c:xVal>
          <c:yVal>
            <c:numRef>
              <c:f>'50% ATJ 50% Jet A1'!$W$4:$W$26</c:f>
              <c:numCache>
                <c:formatCode>0.0</c:formatCode>
                <c:ptCount val="23"/>
                <c:pt idx="1">
                  <c:v>1039.0999999999999</c:v>
                </c:pt>
                <c:pt idx="4">
                  <c:v>909.7</c:v>
                </c:pt>
                <c:pt idx="11">
                  <c:v>763.7</c:v>
                </c:pt>
                <c:pt idx="12">
                  <c:v>741</c:v>
                </c:pt>
                <c:pt idx="13">
                  <c:v>658.6</c:v>
                </c:pt>
                <c:pt idx="15">
                  <c:v>604.70000000000005</c:v>
                </c:pt>
                <c:pt idx="16">
                  <c:v>434</c:v>
                </c:pt>
                <c:pt idx="17">
                  <c:v>447</c:v>
                </c:pt>
                <c:pt idx="18">
                  <c:v>387.6</c:v>
                </c:pt>
                <c:pt idx="19">
                  <c:v>312.60000000000002</c:v>
                </c:pt>
                <c:pt idx="20">
                  <c:v>312.7</c:v>
                </c:pt>
                <c:pt idx="21">
                  <c:v>273.89999999999998</c:v>
                </c:pt>
                <c:pt idx="22">
                  <c:v>265.60000000000002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4D7-49FE-B0D5-3CBB61F09A46}"/>
            </c:ext>
          </c:extLst>
        </c:ser>
        <c:ser>
          <c:idx val="9"/>
          <c:order val="9"/>
          <c:tx>
            <c:v>75%GTL S8 25% Hexanol</c:v>
          </c:tx>
          <c:spPr>
            <a:ln w="19050">
              <a:noFill/>
            </a:ln>
          </c:spPr>
          <c:marker>
            <c:spPr>
              <a:solidFill>
                <a:srgbClr val="C00000"/>
              </a:solidFill>
            </c:spPr>
          </c:marker>
          <c:xVal>
            <c:numRef>
              <c:f>'75% s-8 25% Hexanol'!$R$5:$R$26</c:f>
              <c:numCache>
                <c:formatCode>0.00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24</c:v>
                </c:pt>
                <c:pt idx="5">
                  <c:v>26</c:v>
                </c:pt>
                <c:pt idx="6">
                  <c:v>27</c:v>
                </c:pt>
                <c:pt idx="7">
                  <c:v>36</c:v>
                </c:pt>
                <c:pt idx="8">
                  <c:v>37</c:v>
                </c:pt>
                <c:pt idx="9">
                  <c:v>60</c:v>
                </c:pt>
                <c:pt idx="10">
                  <c:v>62</c:v>
                </c:pt>
                <c:pt idx="11">
                  <c:v>63</c:v>
                </c:pt>
                <c:pt idx="12">
                  <c:v>89</c:v>
                </c:pt>
                <c:pt idx="13">
                  <c:v>90</c:v>
                </c:pt>
                <c:pt idx="14">
                  <c:v>93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99</c:v>
                </c:pt>
                <c:pt idx="19">
                  <c:v>103</c:v>
                </c:pt>
                <c:pt idx="20">
                  <c:v>105</c:v>
                </c:pt>
                <c:pt idx="21">
                  <c:v>107</c:v>
                </c:pt>
              </c:numCache>
            </c:numRef>
          </c:xVal>
          <c:yVal>
            <c:numRef>
              <c:f>'75% s-8 25% Hexanol'!$W$5:$W$26</c:f>
              <c:numCache>
                <c:formatCode>0.0</c:formatCode>
                <c:ptCount val="22"/>
                <c:pt idx="1">
                  <c:v>916.3</c:v>
                </c:pt>
                <c:pt idx="3">
                  <c:v>969.2</c:v>
                </c:pt>
                <c:pt idx="4">
                  <c:v>975.6</c:v>
                </c:pt>
                <c:pt idx="7">
                  <c:v>1007.5</c:v>
                </c:pt>
                <c:pt idx="8">
                  <c:v>975.1</c:v>
                </c:pt>
                <c:pt idx="9">
                  <c:v>881.9</c:v>
                </c:pt>
                <c:pt idx="10">
                  <c:v>837.2</c:v>
                </c:pt>
                <c:pt idx="11">
                  <c:v>870.2</c:v>
                </c:pt>
                <c:pt idx="12">
                  <c:v>799.7</c:v>
                </c:pt>
                <c:pt idx="17">
                  <c:v>754.3</c:v>
                </c:pt>
                <c:pt idx="18">
                  <c:v>784.9</c:v>
                </c:pt>
                <c:pt idx="19">
                  <c:v>766.8</c:v>
                </c:pt>
                <c:pt idx="20">
                  <c:v>796.6</c:v>
                </c:pt>
                <c:pt idx="21">
                  <c:v>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4D7-49FE-B0D5-3CBB61F09A46}"/>
            </c:ext>
          </c:extLst>
        </c:ser>
        <c:ser>
          <c:idx val="10"/>
          <c:order val="10"/>
          <c:tx>
            <c:v>75% Amyris &amp; 25% Jet A1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4"/>
                </a:solidFill>
              </a:ln>
            </c:spPr>
          </c:marker>
          <c:xVal>
            <c:numRef>
              <c:f>'75%Amyris &amp; 25% Jet A1 '!$R$4:$R$19</c:f>
              <c:numCache>
                <c:formatCode>0.00</c:formatCode>
                <c:ptCount val="16"/>
                <c:pt idx="0" formatCode="h:mm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57</c:v>
                </c:pt>
                <c:pt idx="6">
                  <c:v>60</c:v>
                </c:pt>
                <c:pt idx="7">
                  <c:v>62</c:v>
                </c:pt>
                <c:pt idx="8">
                  <c:v>69</c:v>
                </c:pt>
                <c:pt idx="9">
                  <c:v>96</c:v>
                </c:pt>
                <c:pt idx="10">
                  <c:v>100</c:v>
                </c:pt>
                <c:pt idx="11">
                  <c:v>115</c:v>
                </c:pt>
                <c:pt idx="12">
                  <c:v>117</c:v>
                </c:pt>
                <c:pt idx="13">
                  <c:v>121</c:v>
                </c:pt>
                <c:pt idx="14">
                  <c:v>123</c:v>
                </c:pt>
                <c:pt idx="15">
                  <c:v>125</c:v>
                </c:pt>
              </c:numCache>
              <c:extLst xmlns:c15="http://schemas.microsoft.com/office/drawing/2012/chart"/>
            </c:numRef>
          </c:xVal>
          <c:yVal>
            <c:numRef>
              <c:f>'75%Amyris &amp; 25% Jet A1 '!$X$4:$X$19</c:f>
              <c:numCache>
                <c:formatCode>General</c:formatCode>
                <c:ptCount val="16"/>
                <c:pt idx="0">
                  <c:v>1108</c:v>
                </c:pt>
                <c:pt idx="1">
                  <c:v>1108</c:v>
                </c:pt>
                <c:pt idx="5">
                  <c:v>954.5</c:v>
                </c:pt>
                <c:pt idx="7">
                  <c:v>924.9</c:v>
                </c:pt>
                <c:pt idx="8">
                  <c:v>908.9</c:v>
                </c:pt>
                <c:pt idx="14">
                  <c:v>881.9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F-74D7-49FE-B0D5-3CBB61F09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44576"/>
        <c:axId val="579043400"/>
        <c:extLst>
          <c:ext xmlns:c15="http://schemas.microsoft.com/office/drawing/2012/chart" uri="{02D57815-91ED-43cb-92C2-25804820EDAC}">
            <c15:filteredScatterSeries>
              <c15:ser>
                <c:idx val="11"/>
                <c:order val="11"/>
                <c:tx>
                  <c:v>75% GTL S8 &amp; 25% Jet A-1"</c:v>
                </c:tx>
                <c:spPr>
                  <a:ln w="19050">
                    <a:noFill/>
                  </a:ln>
                </c:spPr>
                <c:xVal>
                  <c:numRef>
                    <c:extLst>
                      <c:ext uri="{02D57815-91ED-43cb-92C2-25804820EDAC}">
                        <c15:formulaRef>
                          <c15:sqref>'75% GTL &amp; 25% Jet A1'!$R$4:$R$17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1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17</c:v>
                      </c:pt>
                      <c:pt idx="5">
                        <c:v>21</c:v>
                      </c:pt>
                      <c:pt idx="6">
                        <c:v>23</c:v>
                      </c:pt>
                      <c:pt idx="7">
                        <c:v>91</c:v>
                      </c:pt>
                      <c:pt idx="8">
                        <c:v>99</c:v>
                      </c:pt>
                      <c:pt idx="9">
                        <c:v>101</c:v>
                      </c:pt>
                      <c:pt idx="10">
                        <c:v>136</c:v>
                      </c:pt>
                      <c:pt idx="11">
                        <c:v>140</c:v>
                      </c:pt>
                      <c:pt idx="12">
                        <c:v>141</c:v>
                      </c:pt>
                      <c:pt idx="13">
                        <c:v>220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'75% GTL &amp; 25% Jet A1'!$V$4:$V$17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1011.4</c:v>
                      </c:pt>
                      <c:pt idx="1">
                        <c:v>853.3</c:v>
                      </c:pt>
                      <c:pt idx="2">
                        <c:v>1024.4000000000001</c:v>
                      </c:pt>
                      <c:pt idx="3">
                        <c:v>753.9</c:v>
                      </c:pt>
                      <c:pt idx="4">
                        <c:v>781</c:v>
                      </c:pt>
                      <c:pt idx="5">
                        <c:v>774.9</c:v>
                      </c:pt>
                      <c:pt idx="6">
                        <c:v>735.2</c:v>
                      </c:pt>
                      <c:pt idx="7">
                        <c:v>717.2</c:v>
                      </c:pt>
                      <c:pt idx="8">
                        <c:v>862.7</c:v>
                      </c:pt>
                      <c:pt idx="9">
                        <c:v>797.3</c:v>
                      </c:pt>
                      <c:pt idx="10">
                        <c:v>695.5</c:v>
                      </c:pt>
                      <c:pt idx="11">
                        <c:v>715.4</c:v>
                      </c:pt>
                      <c:pt idx="12">
                        <c:v>657.4</c:v>
                      </c:pt>
                      <c:pt idx="13">
                        <c:v>464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10-74D7-49FE-B0D5-3CBB61F09A46}"/>
                  </c:ext>
                </c:extLst>
              </c15:ser>
            </c15:filteredScatterSeries>
          </c:ext>
        </c:extLst>
      </c:scatterChart>
      <c:valAx>
        <c:axId val="579044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9043400"/>
        <c:crosses val="autoZero"/>
        <c:crossBetween val="midCat"/>
      </c:valAx>
      <c:valAx>
        <c:axId val="5790434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 w)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9044576"/>
        <c:crosses val="autoZero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68675314239029261"/>
          <c:y val="8.5082421735299216E-2"/>
          <c:w val="0.24524075159359357"/>
          <c:h val="0.79752071143359626"/>
        </c:manualLayout>
      </c:layout>
      <c:overlay val="0"/>
      <c:txPr>
        <a:bodyPr/>
        <a:lstStyle/>
        <a:p>
          <a:pPr>
            <a:defRPr sz="1050" b="1"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1000 ppm Comparative Analysis</a:t>
            </a:r>
            <a:r>
              <a:rPr lang="en-US" b="1" baseline="0">
                <a:solidFill>
                  <a:sysClr val="windowText" lastClr="000000"/>
                </a:solidFill>
              </a:rPr>
              <a:t> btw</a:t>
            </a:r>
            <a:r>
              <a:rPr lang="en-US" b="1">
                <a:solidFill>
                  <a:sysClr val="windowText" lastClr="000000"/>
                </a:solidFill>
              </a:rPr>
              <a:t> GTL</a:t>
            </a:r>
            <a:r>
              <a:rPr lang="en-US" b="1" baseline="0">
                <a:solidFill>
                  <a:sysClr val="windowText" lastClr="000000"/>
                </a:solidFill>
              </a:rPr>
              <a:t> S8 blends &amp; 100% Jet A-1  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262940816608449"/>
          <c:y val="0.14132156411613861"/>
          <c:w val="0.80893710654589224"/>
          <c:h val="0.58081527546750367"/>
        </c:manualLayout>
      </c:layout>
      <c:scatterChart>
        <c:scatterStyle val="lineMarker"/>
        <c:varyColors val="0"/>
        <c:ser>
          <c:idx val="6"/>
          <c:order val="6"/>
          <c:tx>
            <c:v>'100% jet A-1'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chemeClr val="accent6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 JET AI TRIPLIC'!$R$4:$R$28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</c:numCache>
            </c:numRef>
          </c:xVal>
          <c:yVal>
            <c:numRef>
              <c:f>'100 JET AI TRIPLIC'!$X$4:$X$28</c:f>
              <c:numCache>
                <c:formatCode>General</c:formatCode>
                <c:ptCount val="25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6C-49EF-B54D-C444AF6988BD}"/>
            </c:ext>
          </c:extLst>
        </c:ser>
        <c:ser>
          <c:idx val="7"/>
          <c:order val="7"/>
          <c:tx>
            <c:v>50% JET A1 &amp; 50% S-8'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'50% JET A1 &amp; 50% S-8 Dup'!$R$4:$R$26</c:f>
              <c:numCache>
                <c:formatCode>0.00</c:formatCode>
                <c:ptCount val="23"/>
                <c:pt idx="0" formatCode="h:mm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19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26</c:v>
                </c:pt>
                <c:pt idx="9">
                  <c:v>46</c:v>
                </c:pt>
                <c:pt idx="10">
                  <c:v>49</c:v>
                </c:pt>
                <c:pt idx="11">
                  <c:v>50</c:v>
                </c:pt>
                <c:pt idx="12">
                  <c:v>52</c:v>
                </c:pt>
                <c:pt idx="13">
                  <c:v>53</c:v>
                </c:pt>
                <c:pt idx="14">
                  <c:v>72</c:v>
                </c:pt>
                <c:pt idx="15">
                  <c:v>73</c:v>
                </c:pt>
                <c:pt idx="16">
                  <c:v>76</c:v>
                </c:pt>
                <c:pt idx="17">
                  <c:v>77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111</c:v>
                </c:pt>
                <c:pt idx="22">
                  <c:v>113</c:v>
                </c:pt>
              </c:numCache>
            </c:numRef>
          </c:xVal>
          <c:yVal>
            <c:numRef>
              <c:f>'50% JET A1 &amp; 50% S-8 Dup'!$X$4:$X$27</c:f>
              <c:numCache>
                <c:formatCode>0.0</c:formatCode>
                <c:ptCount val="24"/>
                <c:pt idx="0">
                  <c:v>1023.3</c:v>
                </c:pt>
                <c:pt idx="1">
                  <c:v>930.3</c:v>
                </c:pt>
                <c:pt idx="6">
                  <c:v>978.3</c:v>
                </c:pt>
                <c:pt idx="7">
                  <c:v>905.9</c:v>
                </c:pt>
                <c:pt idx="9">
                  <c:v>800</c:v>
                </c:pt>
                <c:pt idx="11">
                  <c:v>799</c:v>
                </c:pt>
                <c:pt idx="13">
                  <c:v>777</c:v>
                </c:pt>
                <c:pt idx="14">
                  <c:v>717.8</c:v>
                </c:pt>
                <c:pt idx="15">
                  <c:v>545.79999999999995</c:v>
                </c:pt>
                <c:pt idx="16">
                  <c:v>601</c:v>
                </c:pt>
                <c:pt idx="18">
                  <c:v>460.8</c:v>
                </c:pt>
                <c:pt idx="19">
                  <c:v>451.7</c:v>
                </c:pt>
                <c:pt idx="20">
                  <c:v>419</c:v>
                </c:pt>
                <c:pt idx="21">
                  <c:v>349.2</c:v>
                </c:pt>
                <c:pt idx="22">
                  <c:v>385.3</c:v>
                </c:pt>
                <c:pt idx="23">
                  <c:v>394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6C-49EF-B54D-C444AF6988BD}"/>
            </c:ext>
          </c:extLst>
        </c:ser>
        <c:ser>
          <c:idx val="8"/>
          <c:order val="8"/>
          <c:tx>
            <c:v>100% s-8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'100% s-8 Duplicate'!$R$4:$R$37</c:f>
              <c:numCache>
                <c:formatCode>0.00</c:formatCode>
                <c:ptCount val="34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</c:numCache>
            </c:numRef>
          </c:xVal>
          <c:yVal>
            <c:numRef>
              <c:f>'100% s-8 Duplicate'!$W$4:$W$37</c:f>
              <c:numCache>
                <c:formatCode>0.0</c:formatCode>
                <c:ptCount val="34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1">
                  <c:v>295.8</c:v>
                </c:pt>
                <c:pt idx="33">
                  <c:v>202.9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86C-49EF-B54D-C444AF698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46144"/>
        <c:axId val="57904183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'50% JET A1 &amp; 50% S-8 Dup'!$J$1:$J$2</c15:sqref>
                        </c15:formulaRef>
                      </c:ext>
                    </c:extLst>
                    <c:strCache>
                      <c:ptCount val="2"/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'50% JET A1 &amp; 50% S-8 Dup'!$D$4:$D$34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26</c:v>
                      </c:pt>
                      <c:pt idx="5">
                        <c:v>28</c:v>
                      </c:pt>
                      <c:pt idx="6">
                        <c:v>32</c:v>
                      </c:pt>
                      <c:pt idx="7">
                        <c:v>35</c:v>
                      </c:pt>
                      <c:pt idx="8">
                        <c:v>39</c:v>
                      </c:pt>
                      <c:pt idx="9">
                        <c:v>40</c:v>
                      </c:pt>
                      <c:pt idx="10">
                        <c:v>45</c:v>
                      </c:pt>
                      <c:pt idx="11">
                        <c:v>50</c:v>
                      </c:pt>
                      <c:pt idx="12">
                        <c:v>83</c:v>
                      </c:pt>
                      <c:pt idx="13">
                        <c:v>86</c:v>
                      </c:pt>
                      <c:pt idx="14">
                        <c:v>88</c:v>
                      </c:pt>
                      <c:pt idx="15">
                        <c:v>89</c:v>
                      </c:pt>
                      <c:pt idx="16">
                        <c:v>115</c:v>
                      </c:pt>
                      <c:pt idx="17">
                        <c:v>126</c:v>
                      </c:pt>
                      <c:pt idx="18">
                        <c:v>127</c:v>
                      </c:pt>
                      <c:pt idx="19">
                        <c:v>128</c:v>
                      </c:pt>
                      <c:pt idx="20">
                        <c:v>129</c:v>
                      </c:pt>
                      <c:pt idx="21">
                        <c:v>130</c:v>
                      </c:pt>
                      <c:pt idx="22">
                        <c:v>143</c:v>
                      </c:pt>
                      <c:pt idx="23">
                        <c:v>146</c:v>
                      </c:pt>
                      <c:pt idx="24">
                        <c:v>147</c:v>
                      </c:pt>
                      <c:pt idx="25">
                        <c:v>150</c:v>
                      </c:pt>
                      <c:pt idx="26">
                        <c:v>152</c:v>
                      </c:pt>
                      <c:pt idx="27">
                        <c:v>181</c:v>
                      </c:pt>
                      <c:pt idx="28">
                        <c:v>182</c:v>
                      </c:pt>
                      <c:pt idx="29">
                        <c:v>183</c:v>
                      </c:pt>
                      <c:pt idx="30">
                        <c:v>184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'50% JET A1 &amp; 50% S-8 Dup'!$J$4:$J$34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583</c:v>
                      </c:pt>
                      <c:pt idx="1">
                        <c:v>535.1</c:v>
                      </c:pt>
                      <c:pt idx="2">
                        <c:v>577.20000000000005</c:v>
                      </c:pt>
                      <c:pt idx="3">
                        <c:v>582.29999999999995</c:v>
                      </c:pt>
                      <c:pt idx="4">
                        <c:v>578.20000000000005</c:v>
                      </c:pt>
                      <c:pt idx="5">
                        <c:v>524.6</c:v>
                      </c:pt>
                      <c:pt idx="6">
                        <c:v>535.6</c:v>
                      </c:pt>
                      <c:pt idx="7">
                        <c:v>511.7</c:v>
                      </c:pt>
                      <c:pt idx="8">
                        <c:v>497.9</c:v>
                      </c:pt>
                      <c:pt idx="9">
                        <c:v>497.2</c:v>
                      </c:pt>
                      <c:pt idx="10">
                        <c:v>521.9</c:v>
                      </c:pt>
                      <c:pt idx="11">
                        <c:v>497.4</c:v>
                      </c:pt>
                      <c:pt idx="12">
                        <c:v>489.9</c:v>
                      </c:pt>
                      <c:pt idx="13">
                        <c:v>458.9</c:v>
                      </c:pt>
                      <c:pt idx="14">
                        <c:v>453.9</c:v>
                      </c:pt>
                      <c:pt idx="15">
                        <c:v>475.5</c:v>
                      </c:pt>
                      <c:pt idx="16">
                        <c:v>405.3</c:v>
                      </c:pt>
                      <c:pt idx="17">
                        <c:v>408.9</c:v>
                      </c:pt>
                      <c:pt idx="18">
                        <c:v>295.10000000000002</c:v>
                      </c:pt>
                      <c:pt idx="19">
                        <c:v>403.1</c:v>
                      </c:pt>
                      <c:pt idx="20">
                        <c:v>362.5</c:v>
                      </c:pt>
                      <c:pt idx="21">
                        <c:v>357.4</c:v>
                      </c:pt>
                      <c:pt idx="22">
                        <c:v>330.3</c:v>
                      </c:pt>
                      <c:pt idx="23">
                        <c:v>285.89999999999998</c:v>
                      </c:pt>
                      <c:pt idx="24">
                        <c:v>372.2</c:v>
                      </c:pt>
                      <c:pt idx="25">
                        <c:v>289.5</c:v>
                      </c:pt>
                      <c:pt idx="26">
                        <c:v>263.3</c:v>
                      </c:pt>
                      <c:pt idx="27">
                        <c:v>352.3</c:v>
                      </c:pt>
                      <c:pt idx="28">
                        <c:v>377.3</c:v>
                      </c:pt>
                      <c:pt idx="29">
                        <c:v>307</c:v>
                      </c:pt>
                      <c:pt idx="30">
                        <c:v>305.5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F86C-49EF-B54D-C444AF6988BD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50% JET A1 &amp; 50% Amyris 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Amyris'!$D$7:$D$23</c15:sqref>
                        </c15:formulaRef>
                      </c:ext>
                    </c:extLst>
                    <c:numCache>
                      <c:formatCode>0.00</c:formatCode>
                      <c:ptCount val="17"/>
                      <c:pt idx="0">
                        <c:v>5</c:v>
                      </c:pt>
                      <c:pt idx="1">
                        <c:v>19</c:v>
                      </c:pt>
                      <c:pt idx="2">
                        <c:v>21</c:v>
                      </c:pt>
                      <c:pt idx="3">
                        <c:v>23</c:v>
                      </c:pt>
                      <c:pt idx="4">
                        <c:v>62</c:v>
                      </c:pt>
                      <c:pt idx="5">
                        <c:v>64</c:v>
                      </c:pt>
                      <c:pt idx="6">
                        <c:v>65</c:v>
                      </c:pt>
                      <c:pt idx="7">
                        <c:v>123</c:v>
                      </c:pt>
                      <c:pt idx="8">
                        <c:v>125</c:v>
                      </c:pt>
                      <c:pt idx="9">
                        <c:v>127</c:v>
                      </c:pt>
                      <c:pt idx="10">
                        <c:v>129</c:v>
                      </c:pt>
                      <c:pt idx="11">
                        <c:v>134</c:v>
                      </c:pt>
                      <c:pt idx="12">
                        <c:v>143</c:v>
                      </c:pt>
                      <c:pt idx="13">
                        <c:v>148</c:v>
                      </c:pt>
                      <c:pt idx="14">
                        <c:v>172</c:v>
                      </c:pt>
                      <c:pt idx="15">
                        <c:v>174</c:v>
                      </c:pt>
                      <c:pt idx="16">
                        <c:v>175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Amyris'!$J$5:$J$23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415.7</c:v>
                      </c:pt>
                      <c:pt idx="1">
                        <c:v>387.6</c:v>
                      </c:pt>
                      <c:pt idx="2">
                        <c:v>389.6</c:v>
                      </c:pt>
                      <c:pt idx="3">
                        <c:v>440.7</c:v>
                      </c:pt>
                      <c:pt idx="4">
                        <c:v>434.9</c:v>
                      </c:pt>
                      <c:pt idx="5">
                        <c:v>378.1</c:v>
                      </c:pt>
                      <c:pt idx="6">
                        <c:v>403.8</c:v>
                      </c:pt>
                      <c:pt idx="7">
                        <c:v>397.6</c:v>
                      </c:pt>
                      <c:pt idx="8">
                        <c:v>402</c:v>
                      </c:pt>
                      <c:pt idx="9">
                        <c:v>331.5</c:v>
                      </c:pt>
                      <c:pt idx="10">
                        <c:v>376</c:v>
                      </c:pt>
                      <c:pt idx="11">
                        <c:v>353.6</c:v>
                      </c:pt>
                      <c:pt idx="12">
                        <c:v>386.9</c:v>
                      </c:pt>
                      <c:pt idx="13">
                        <c:v>363</c:v>
                      </c:pt>
                      <c:pt idx="14">
                        <c:v>359.3</c:v>
                      </c:pt>
                      <c:pt idx="15">
                        <c:v>309.60000000000002</c:v>
                      </c:pt>
                      <c:pt idx="16">
                        <c:v>332.3</c:v>
                      </c:pt>
                      <c:pt idx="17">
                        <c:v>333.3</c:v>
                      </c:pt>
                      <c:pt idx="18">
                        <c:v>356.6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86C-49EF-B54D-C444AF6988BD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75% s-8 25% Hexanol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21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73</c:v>
                      </c:pt>
                      <c:pt idx="11">
                        <c:v>74</c:v>
                      </c:pt>
                      <c:pt idx="12">
                        <c:v>76</c:v>
                      </c:pt>
                      <c:pt idx="13">
                        <c:v>97</c:v>
                      </c:pt>
                      <c:pt idx="14">
                        <c:v>99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111</c:v>
                      </c:pt>
                      <c:pt idx="19">
                        <c:v>112</c:v>
                      </c:pt>
                      <c:pt idx="20">
                        <c:v>113</c:v>
                      </c:pt>
                      <c:pt idx="21">
                        <c:v>114</c:v>
                      </c:pt>
                      <c:pt idx="22">
                        <c:v>116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Hexanol'!$I$4:$I$26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692.1</c:v>
                      </c:pt>
                      <c:pt idx="1">
                        <c:v>682.3</c:v>
                      </c:pt>
                      <c:pt idx="2">
                        <c:v>673</c:v>
                      </c:pt>
                      <c:pt idx="3">
                        <c:v>648.79999999999995</c:v>
                      </c:pt>
                      <c:pt idx="4">
                        <c:v>693</c:v>
                      </c:pt>
                      <c:pt idx="5">
                        <c:v>664</c:v>
                      </c:pt>
                      <c:pt idx="6">
                        <c:v>633.70000000000005</c:v>
                      </c:pt>
                      <c:pt idx="7">
                        <c:v>644.9</c:v>
                      </c:pt>
                      <c:pt idx="8">
                        <c:v>625</c:v>
                      </c:pt>
                      <c:pt idx="9">
                        <c:v>634.29999999999995</c:v>
                      </c:pt>
                      <c:pt idx="10">
                        <c:v>555.70000000000005</c:v>
                      </c:pt>
                      <c:pt idx="11">
                        <c:v>574.70000000000005</c:v>
                      </c:pt>
                      <c:pt idx="12">
                        <c:v>556.4</c:v>
                      </c:pt>
                      <c:pt idx="13">
                        <c:v>587</c:v>
                      </c:pt>
                      <c:pt idx="14">
                        <c:v>500</c:v>
                      </c:pt>
                      <c:pt idx="15">
                        <c:v>471.9</c:v>
                      </c:pt>
                      <c:pt idx="16">
                        <c:v>513</c:v>
                      </c:pt>
                      <c:pt idx="17">
                        <c:v>455.4</c:v>
                      </c:pt>
                      <c:pt idx="18">
                        <c:v>643.79999999999995</c:v>
                      </c:pt>
                      <c:pt idx="19">
                        <c:v>488.4</c:v>
                      </c:pt>
                      <c:pt idx="20">
                        <c:v>508.8</c:v>
                      </c:pt>
                      <c:pt idx="21">
                        <c:v>530.29999999999995</c:v>
                      </c:pt>
                      <c:pt idx="22">
                        <c:v>561.70000000000005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F86C-49EF-B54D-C444AF6988B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'75%Amyris &amp; 25% Jet A1 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'!$D$6:$D$19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3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29</c:v>
                      </c:pt>
                      <c:pt idx="5">
                        <c:v>31</c:v>
                      </c:pt>
                      <c:pt idx="6">
                        <c:v>105</c:v>
                      </c:pt>
                      <c:pt idx="7">
                        <c:v>109</c:v>
                      </c:pt>
                      <c:pt idx="8">
                        <c:v>111</c:v>
                      </c:pt>
                      <c:pt idx="9">
                        <c:v>161</c:v>
                      </c:pt>
                      <c:pt idx="10">
                        <c:v>166</c:v>
                      </c:pt>
                      <c:pt idx="11">
                        <c:v>173</c:v>
                      </c:pt>
                      <c:pt idx="12">
                        <c:v>175</c:v>
                      </c:pt>
                      <c:pt idx="13">
                        <c:v>177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'!$K$6:$K$19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486.2</c:v>
                      </c:pt>
                      <c:pt idx="1">
                        <c:v>473.6</c:v>
                      </c:pt>
                      <c:pt idx="2">
                        <c:v>457.8</c:v>
                      </c:pt>
                      <c:pt idx="3">
                        <c:v>434.4</c:v>
                      </c:pt>
                      <c:pt idx="4">
                        <c:v>471</c:v>
                      </c:pt>
                      <c:pt idx="5">
                        <c:v>489.6</c:v>
                      </c:pt>
                      <c:pt idx="6">
                        <c:v>493.6</c:v>
                      </c:pt>
                      <c:pt idx="7">
                        <c:v>497.2</c:v>
                      </c:pt>
                      <c:pt idx="8">
                        <c:v>452</c:v>
                      </c:pt>
                      <c:pt idx="9">
                        <c:v>452</c:v>
                      </c:pt>
                      <c:pt idx="10">
                        <c:v>455.7</c:v>
                      </c:pt>
                      <c:pt idx="11">
                        <c:v>428.6</c:v>
                      </c:pt>
                      <c:pt idx="12">
                        <c:v>372.6</c:v>
                      </c:pt>
                      <c:pt idx="13">
                        <c:v>356.8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86C-49EF-B54D-C444AF6988BD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75% GTL &amp; 25% Jet A1'!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A1'!$R$4:$R$16</c15:sqref>
                        </c15:formulaRef>
                      </c:ext>
                    </c:extLst>
                    <c:numCache>
                      <c:formatCode>0.00</c:formatCode>
                      <c:ptCount val="13"/>
                      <c:pt idx="0">
                        <c:v>0</c:v>
                      </c:pt>
                      <c:pt idx="1">
                        <c:v>1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17</c:v>
                      </c:pt>
                      <c:pt idx="5">
                        <c:v>21</c:v>
                      </c:pt>
                      <c:pt idx="6">
                        <c:v>23</c:v>
                      </c:pt>
                      <c:pt idx="7">
                        <c:v>91</c:v>
                      </c:pt>
                      <c:pt idx="8">
                        <c:v>99</c:v>
                      </c:pt>
                      <c:pt idx="9">
                        <c:v>101</c:v>
                      </c:pt>
                      <c:pt idx="10">
                        <c:v>136</c:v>
                      </c:pt>
                      <c:pt idx="11">
                        <c:v>140</c:v>
                      </c:pt>
                      <c:pt idx="12">
                        <c:v>141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A1'!$V$4:$V$16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1011.4</c:v>
                      </c:pt>
                      <c:pt idx="1">
                        <c:v>853.3</c:v>
                      </c:pt>
                      <c:pt idx="2">
                        <c:v>1024.4000000000001</c:v>
                      </c:pt>
                      <c:pt idx="3">
                        <c:v>753.9</c:v>
                      </c:pt>
                      <c:pt idx="4">
                        <c:v>781</c:v>
                      </c:pt>
                      <c:pt idx="5">
                        <c:v>774.9</c:v>
                      </c:pt>
                      <c:pt idx="6">
                        <c:v>735.2</c:v>
                      </c:pt>
                      <c:pt idx="7">
                        <c:v>717.2</c:v>
                      </c:pt>
                      <c:pt idx="8">
                        <c:v>862.7</c:v>
                      </c:pt>
                      <c:pt idx="9">
                        <c:v>797.3</c:v>
                      </c:pt>
                      <c:pt idx="10">
                        <c:v>695.5</c:v>
                      </c:pt>
                      <c:pt idx="11">
                        <c:v>715.4</c:v>
                      </c:pt>
                      <c:pt idx="12">
                        <c:v>657.4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F86C-49EF-B54D-C444AF6988BD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'100% Amyris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15</c:v>
                      </c:pt>
                      <c:pt idx="6">
                        <c:v>16</c:v>
                      </c:pt>
                      <c:pt idx="7">
                        <c:v>18</c:v>
                      </c:pt>
                      <c:pt idx="8">
                        <c:v>20</c:v>
                      </c:pt>
                      <c:pt idx="9">
                        <c:v>21</c:v>
                      </c:pt>
                      <c:pt idx="10">
                        <c:v>23</c:v>
                      </c:pt>
                      <c:pt idx="11">
                        <c:v>62</c:v>
                      </c:pt>
                      <c:pt idx="12">
                        <c:v>63</c:v>
                      </c:pt>
                      <c:pt idx="13">
                        <c:v>67</c:v>
                      </c:pt>
                      <c:pt idx="14">
                        <c:v>68</c:v>
                      </c:pt>
                      <c:pt idx="15">
                        <c:v>69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100</c:v>
                      </c:pt>
                      <c:pt idx="19">
                        <c:v>104</c:v>
                      </c:pt>
                      <c:pt idx="20">
                        <c:v>106</c:v>
                      </c:pt>
                      <c:pt idx="21">
                        <c:v>113</c:v>
                      </c:pt>
                      <c:pt idx="22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Duplicate'!$J$4:$J$26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426.6</c:v>
                      </c:pt>
                      <c:pt idx="1">
                        <c:v>455.9</c:v>
                      </c:pt>
                      <c:pt idx="2">
                        <c:v>400.7</c:v>
                      </c:pt>
                      <c:pt idx="3">
                        <c:v>422.2</c:v>
                      </c:pt>
                      <c:pt idx="4">
                        <c:v>437.5</c:v>
                      </c:pt>
                      <c:pt idx="5">
                        <c:v>384</c:v>
                      </c:pt>
                      <c:pt idx="6">
                        <c:v>368</c:v>
                      </c:pt>
                      <c:pt idx="7">
                        <c:v>399</c:v>
                      </c:pt>
                      <c:pt idx="8">
                        <c:v>404.3</c:v>
                      </c:pt>
                      <c:pt idx="9">
                        <c:v>453.4</c:v>
                      </c:pt>
                      <c:pt idx="10">
                        <c:v>428</c:v>
                      </c:pt>
                      <c:pt idx="11">
                        <c:v>438.9</c:v>
                      </c:pt>
                      <c:pt idx="12">
                        <c:v>397.8</c:v>
                      </c:pt>
                      <c:pt idx="13">
                        <c:v>435.8</c:v>
                      </c:pt>
                      <c:pt idx="14">
                        <c:v>426.5</c:v>
                      </c:pt>
                      <c:pt idx="15">
                        <c:v>422.1</c:v>
                      </c:pt>
                      <c:pt idx="16">
                        <c:v>349</c:v>
                      </c:pt>
                      <c:pt idx="17">
                        <c:v>392.9</c:v>
                      </c:pt>
                      <c:pt idx="18">
                        <c:v>370.7</c:v>
                      </c:pt>
                      <c:pt idx="19">
                        <c:v>411.7</c:v>
                      </c:pt>
                      <c:pt idx="20">
                        <c:v>397</c:v>
                      </c:pt>
                      <c:pt idx="21">
                        <c:v>407</c:v>
                      </c:pt>
                      <c:pt idx="22">
                        <c:v>411.7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86C-49EF-B54D-C444AF6988BD}"/>
                  </c:ext>
                </c:extLst>
              </c15:ser>
            </c15:filteredScatterSeries>
            <c15:filteredScatterSeries>
              <c15:ser>
                <c:idx val="9"/>
                <c:order val="9"/>
                <c:tx>
                  <c:v>50% JET A1 &amp; 50% GTL S8 test 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80000"/>
                      </a:schemeClr>
                    </a:solidFill>
                    <a:ln w="9525">
                      <a:solidFill>
                        <a:schemeClr val="accent6">
                          <a:lumMod val="8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S-8'!$Q$4:$Q$14</c15:sqref>
                        </c15:formulaRef>
                      </c:ext>
                    </c:extLst>
                    <c:numCache>
                      <c:formatCode>0.00</c:formatCode>
                      <c:ptCount val="11"/>
                      <c:pt idx="0" formatCode="General">
                        <c:v>0</c:v>
                      </c:pt>
                      <c:pt idx="1">
                        <c:v>26</c:v>
                      </c:pt>
                      <c:pt idx="2">
                        <c:v>29</c:v>
                      </c:pt>
                      <c:pt idx="3">
                        <c:v>32</c:v>
                      </c:pt>
                      <c:pt idx="4">
                        <c:v>35</c:v>
                      </c:pt>
                      <c:pt idx="5">
                        <c:v>37</c:v>
                      </c:pt>
                      <c:pt idx="6">
                        <c:v>38</c:v>
                      </c:pt>
                      <c:pt idx="7">
                        <c:v>40</c:v>
                      </c:pt>
                      <c:pt idx="8">
                        <c:v>62</c:v>
                      </c:pt>
                      <c:pt idx="9">
                        <c:v>65</c:v>
                      </c:pt>
                      <c:pt idx="10">
                        <c:v>132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S-8'!$W$4:$W$14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1">
                        <c:v>693.2</c:v>
                      </c:pt>
                      <c:pt idx="2">
                        <c:v>720</c:v>
                      </c:pt>
                      <c:pt idx="6">
                        <c:v>686.3</c:v>
                      </c:pt>
                      <c:pt idx="8">
                        <c:v>668.4</c:v>
                      </c:pt>
                      <c:pt idx="9">
                        <c:v>645.6</c:v>
                      </c:pt>
                      <c:pt idx="10">
                        <c:v>505.5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86C-49EF-B54D-C444AF6988BD}"/>
                  </c:ext>
                </c:extLst>
              </c15:ser>
            </c15:filteredScatterSeries>
          </c:ext>
        </c:extLst>
      </c:scatterChart>
      <c:valAx>
        <c:axId val="579046144"/>
        <c:scaling>
          <c:orientation val="minMax"/>
          <c:max val="1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9041832"/>
        <c:crosses val="autoZero"/>
        <c:crossBetween val="midCat"/>
      </c:valAx>
      <c:valAx>
        <c:axId val="5790418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904614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1000</a:t>
            </a:r>
            <a:r>
              <a:rPr lang="en-US" baseline="0"/>
              <a:t> PPM</a:t>
            </a: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8648293963255"/>
          <c:y val="0.22860759493670887"/>
          <c:w val="0.79298731408573919"/>
          <c:h val="0.6355347353732681"/>
        </c:manualLayout>
      </c:layout>
      <c:scatterChart>
        <c:scatterStyle val="smoothMarker"/>
        <c:varyColors val="0"/>
        <c:ser>
          <c:idx val="0"/>
          <c:order val="0"/>
          <c:tx>
            <c:v>'100% s-8 Duplicate'!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'100% s-8 Duplicate'!$R$4:$R$27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</c:numCache>
            </c:numRef>
          </c:xVal>
          <c:yVal>
            <c:numRef>
              <c:f>'100% s-8 Duplicate'!$W$4:$W$27</c:f>
              <c:numCache>
                <c:formatCode>0.0</c:formatCode>
                <c:ptCount val="24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887-423C-80DF-8C03DB3AC8F8}"/>
            </c:ext>
          </c:extLst>
        </c:ser>
        <c:ser>
          <c:idx val="1"/>
          <c:order val="1"/>
          <c:tx>
            <c:v>'50% JET A1 &amp; 50% S-8 Dup'!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'50% JET A1 &amp; 50% S-8 Dup'!$R$4:$R$30</c:f>
              <c:numCache>
                <c:formatCode>0.00</c:formatCode>
                <c:ptCount val="27"/>
                <c:pt idx="0" formatCode="h:mm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19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26</c:v>
                </c:pt>
                <c:pt idx="9">
                  <c:v>46</c:v>
                </c:pt>
                <c:pt idx="10">
                  <c:v>49</c:v>
                </c:pt>
                <c:pt idx="11">
                  <c:v>50</c:v>
                </c:pt>
                <c:pt idx="12">
                  <c:v>52</c:v>
                </c:pt>
                <c:pt idx="13">
                  <c:v>53</c:v>
                </c:pt>
                <c:pt idx="14">
                  <c:v>72</c:v>
                </c:pt>
                <c:pt idx="15">
                  <c:v>73</c:v>
                </c:pt>
                <c:pt idx="16">
                  <c:v>76</c:v>
                </c:pt>
                <c:pt idx="17">
                  <c:v>77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111</c:v>
                </c:pt>
                <c:pt idx="22">
                  <c:v>113</c:v>
                </c:pt>
                <c:pt idx="23">
                  <c:v>114</c:v>
                </c:pt>
                <c:pt idx="24">
                  <c:v>128</c:v>
                </c:pt>
                <c:pt idx="25">
                  <c:v>130</c:v>
                </c:pt>
                <c:pt idx="26">
                  <c:v>133</c:v>
                </c:pt>
              </c:numCache>
            </c:numRef>
          </c:xVal>
          <c:yVal>
            <c:numRef>
              <c:f>'50% JET A1 &amp; 50% S-8 Dup'!$X$4:$X$30</c:f>
              <c:numCache>
                <c:formatCode>0.0</c:formatCode>
                <c:ptCount val="27"/>
                <c:pt idx="0">
                  <c:v>1023.3</c:v>
                </c:pt>
                <c:pt idx="1">
                  <c:v>930.3</c:v>
                </c:pt>
                <c:pt idx="6">
                  <c:v>978.3</c:v>
                </c:pt>
                <c:pt idx="7">
                  <c:v>905.9</c:v>
                </c:pt>
                <c:pt idx="9">
                  <c:v>800</c:v>
                </c:pt>
                <c:pt idx="11">
                  <c:v>799</c:v>
                </c:pt>
                <c:pt idx="13">
                  <c:v>777</c:v>
                </c:pt>
                <c:pt idx="14">
                  <c:v>717.8</c:v>
                </c:pt>
                <c:pt idx="15">
                  <c:v>545.79999999999995</c:v>
                </c:pt>
                <c:pt idx="16">
                  <c:v>601</c:v>
                </c:pt>
                <c:pt idx="18">
                  <c:v>460.8</c:v>
                </c:pt>
                <c:pt idx="19">
                  <c:v>451.7</c:v>
                </c:pt>
                <c:pt idx="20">
                  <c:v>419</c:v>
                </c:pt>
                <c:pt idx="21">
                  <c:v>349.2</c:v>
                </c:pt>
                <c:pt idx="22">
                  <c:v>385.3</c:v>
                </c:pt>
                <c:pt idx="23">
                  <c:v>394</c:v>
                </c:pt>
                <c:pt idx="24">
                  <c:v>350.6</c:v>
                </c:pt>
                <c:pt idx="25">
                  <c:v>315.2</c:v>
                </c:pt>
                <c:pt idx="26">
                  <c:v>285.5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887-423C-80DF-8C03DB3AC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387256"/>
        <c:axId val="577384512"/>
      </c:scatterChart>
      <c:valAx>
        <c:axId val="577387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4512"/>
        <c:crosses val="autoZero"/>
        <c:crossBetween val="midCat"/>
      </c:valAx>
      <c:valAx>
        <c:axId val="57738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72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6443132108486433E-2"/>
          <c:y val="0.93618665013812052"/>
          <c:w val="0.72855686789151364"/>
          <c:h val="6.3139352478899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1000 ppm Compartive Analysis btw HEFA</a:t>
            </a:r>
            <a:r>
              <a:rPr lang="en-US" b="1" baseline="0">
                <a:solidFill>
                  <a:sysClr val="windowText" lastClr="000000"/>
                </a:solidFill>
              </a:rPr>
              <a:t> &amp;  100% Jet A-1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193903393654741"/>
          <c:y val="0.13195413227594652"/>
          <c:w val="0.77131627296587923"/>
          <c:h val="0.58361583306759546"/>
        </c:manualLayout>
      </c:layout>
      <c:scatterChart>
        <c:scatterStyle val="lineMarker"/>
        <c:varyColors val="0"/>
        <c:ser>
          <c:idx val="0"/>
          <c:order val="0"/>
          <c:tx>
            <c:v>'100% HEFA'!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3">
                    <a:tint val="65000"/>
                  </a:schemeClr>
                </a:solidFill>
              </a:ln>
              <a:effectLst/>
            </c:spPr>
          </c:marker>
          <c:xVal>
            <c:numRef>
              <c:f>'100% HEFA'!$R$4:$R$24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79</c:v>
                </c:pt>
                <c:pt idx="13">
                  <c:v>80</c:v>
                </c:pt>
                <c:pt idx="14">
                  <c:v>82</c:v>
                </c:pt>
                <c:pt idx="15">
                  <c:v>90</c:v>
                </c:pt>
                <c:pt idx="16">
                  <c:v>93</c:v>
                </c:pt>
                <c:pt idx="17">
                  <c:v>95</c:v>
                </c:pt>
                <c:pt idx="18">
                  <c:v>96</c:v>
                </c:pt>
                <c:pt idx="19">
                  <c:v>107</c:v>
                </c:pt>
                <c:pt idx="20">
                  <c:v>110</c:v>
                </c:pt>
              </c:numCache>
            </c:numRef>
          </c:xVal>
          <c:yVal>
            <c:numRef>
              <c:f>'100% HEFA'!$W$4:$W$23</c:f>
              <c:numCache>
                <c:formatCode>0.0</c:formatCode>
                <c:ptCount val="20"/>
                <c:pt idx="0">
                  <c:v>1018.9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11">
                  <c:v>653.1</c:v>
                </c:pt>
                <c:pt idx="14">
                  <c:v>560.70000000000005</c:v>
                </c:pt>
                <c:pt idx="15">
                  <c:v>318.3</c:v>
                </c:pt>
                <c:pt idx="16">
                  <c:v>296.7</c:v>
                </c:pt>
                <c:pt idx="17">
                  <c:v>311.2</c:v>
                </c:pt>
                <c:pt idx="18">
                  <c:v>353.3</c:v>
                </c:pt>
                <c:pt idx="19">
                  <c:v>249.6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04-4574-A2A8-01DB3BEFC606}"/>
            </c:ext>
          </c:extLst>
        </c:ser>
        <c:ser>
          <c:idx val="1"/>
          <c:order val="1"/>
          <c:tx>
            <c:v>50% HEFA 50% Jet A1 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'50% HEFA 50% Jet A1 '!$R$4:$R$22</c:f>
              <c:numCache>
                <c:formatCode>0.00</c:formatCode>
                <c:ptCount val="19"/>
                <c:pt idx="0" formatCode="h:mm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8</c:v>
                </c:pt>
                <c:pt idx="4">
                  <c:v>12</c:v>
                </c:pt>
                <c:pt idx="5">
                  <c:v>32</c:v>
                </c:pt>
                <c:pt idx="6">
                  <c:v>35</c:v>
                </c:pt>
                <c:pt idx="7">
                  <c:v>37</c:v>
                </c:pt>
                <c:pt idx="8">
                  <c:v>40</c:v>
                </c:pt>
                <c:pt idx="9">
                  <c:v>60</c:v>
                </c:pt>
                <c:pt idx="10">
                  <c:v>65</c:v>
                </c:pt>
                <c:pt idx="11">
                  <c:v>66</c:v>
                </c:pt>
                <c:pt idx="12">
                  <c:v>68</c:v>
                </c:pt>
                <c:pt idx="13">
                  <c:v>70</c:v>
                </c:pt>
                <c:pt idx="14">
                  <c:v>90</c:v>
                </c:pt>
                <c:pt idx="15">
                  <c:v>91</c:v>
                </c:pt>
                <c:pt idx="16">
                  <c:v>94</c:v>
                </c:pt>
                <c:pt idx="17">
                  <c:v>96</c:v>
                </c:pt>
                <c:pt idx="18">
                  <c:v>110</c:v>
                </c:pt>
              </c:numCache>
            </c:numRef>
          </c:xVal>
          <c:yVal>
            <c:numRef>
              <c:f>'50% HEFA 50% Jet A1 '!$W$4:$W$22</c:f>
              <c:numCache>
                <c:formatCode>0.0</c:formatCode>
                <c:ptCount val="19"/>
                <c:pt idx="0">
                  <c:v>979.3</c:v>
                </c:pt>
                <c:pt idx="1">
                  <c:v>896</c:v>
                </c:pt>
                <c:pt idx="2">
                  <c:v>881.8</c:v>
                </c:pt>
                <c:pt idx="3">
                  <c:v>1083.3</c:v>
                </c:pt>
                <c:pt idx="4">
                  <c:v>902.4</c:v>
                </c:pt>
                <c:pt idx="5">
                  <c:v>819.6</c:v>
                </c:pt>
                <c:pt idx="6">
                  <c:v>676.6</c:v>
                </c:pt>
                <c:pt idx="7">
                  <c:v>819.6</c:v>
                </c:pt>
                <c:pt idx="8">
                  <c:v>752.4</c:v>
                </c:pt>
                <c:pt idx="13">
                  <c:v>692</c:v>
                </c:pt>
                <c:pt idx="14">
                  <c:v>599</c:v>
                </c:pt>
                <c:pt idx="15">
                  <c:v>558.20000000000005</c:v>
                </c:pt>
                <c:pt idx="16">
                  <c:v>597.1</c:v>
                </c:pt>
                <c:pt idx="17">
                  <c:v>566.70000000000005</c:v>
                </c:pt>
                <c:pt idx="18">
                  <c:v>440.9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04-4574-A2A8-01DB3BEFC606}"/>
            </c:ext>
          </c:extLst>
        </c:ser>
        <c:ser>
          <c:idx val="2"/>
          <c:order val="2"/>
          <c:tx>
            <c:v>100% jet A-1 Dup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rgbClr val="92D050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 JET AI TRIPLIC'!$R$4:$R$22</c:f>
              <c:numCache>
                <c:formatCode>0.00</c:formatCode>
                <c:ptCount val="19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</c:numCache>
            </c:numRef>
          </c:xVal>
          <c:yVal>
            <c:numRef>
              <c:f>'100 JET AI TRIPLIC'!$X$4:$X$22</c:f>
              <c:numCache>
                <c:formatCode>General</c:formatCode>
                <c:ptCount val="19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404-4574-A2A8-01DB3BEFC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384904"/>
        <c:axId val="577386864"/>
      </c:scatterChart>
      <c:valAx>
        <c:axId val="577384904"/>
        <c:scaling>
          <c:orientation val="minMax"/>
          <c:max val="1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6864"/>
        <c:crosses val="autoZero"/>
        <c:crossBetween val="midCat"/>
      </c:valAx>
      <c:valAx>
        <c:axId val="5773868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4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0120275590551177"/>
          <c:y val="0.86667615146237542"/>
          <c:w val="0.7960194663167105"/>
          <c:h val="0.131361804073556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	1000 ppm</a:t>
            </a:r>
            <a:r>
              <a:rPr lang="en-US" b="1" baseline="0">
                <a:solidFill>
                  <a:sysClr val="windowText" lastClr="000000"/>
                </a:solidFill>
              </a:rPr>
              <a:t> </a:t>
            </a:r>
            <a:r>
              <a:rPr lang="en-US" b="1">
                <a:solidFill>
                  <a:sysClr val="windowText" lastClr="000000"/>
                </a:solidFill>
              </a:rPr>
              <a:t>Comparative</a:t>
            </a:r>
            <a:r>
              <a:rPr lang="en-US" b="1" baseline="0">
                <a:solidFill>
                  <a:sysClr val="windowText" lastClr="000000"/>
                </a:solidFill>
              </a:rPr>
              <a:t> Analysis btw</a:t>
            </a:r>
            <a:r>
              <a:rPr lang="en-US" b="1">
                <a:solidFill>
                  <a:sysClr val="windowText" lastClr="000000"/>
                </a:solidFill>
              </a:rPr>
              <a:t> ATJ &amp; 100% Jet A-1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5330927384077"/>
          <c:y val="0.12787462085971243"/>
          <c:w val="0.77648315835520565"/>
          <c:h val="0.65713706535962546"/>
        </c:manualLayout>
      </c:layout>
      <c:scatterChart>
        <c:scatterStyle val="lineMarker"/>
        <c:varyColors val="0"/>
        <c:ser>
          <c:idx val="2"/>
          <c:order val="2"/>
          <c:tx>
            <c:v>'100% ATJ'!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'100% ATJ'!$R$4:$R$25</c:f>
              <c:numCache>
                <c:formatCode>0.00</c:formatCode>
                <c:ptCount val="22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</c:numCache>
            </c:numRef>
          </c:xVal>
          <c:yVal>
            <c:numRef>
              <c:f>'100% ATJ'!$X$4:$X$29</c:f>
              <c:numCache>
                <c:formatCode>General</c:formatCode>
                <c:ptCount val="26"/>
                <c:pt idx="0">
                  <c:v>1029.9000000000001</c:v>
                </c:pt>
                <c:pt idx="1">
                  <c:v>883.1</c:v>
                </c:pt>
                <c:pt idx="3">
                  <c:v>908.4</c:v>
                </c:pt>
                <c:pt idx="5">
                  <c:v>847.5</c:v>
                </c:pt>
                <c:pt idx="6">
                  <c:v>880</c:v>
                </c:pt>
                <c:pt idx="9">
                  <c:v>531.9</c:v>
                </c:pt>
                <c:pt idx="10">
                  <c:v>532.5</c:v>
                </c:pt>
                <c:pt idx="13">
                  <c:v>367</c:v>
                </c:pt>
                <c:pt idx="14">
                  <c:v>314</c:v>
                </c:pt>
                <c:pt idx="15">
                  <c:v>260.7</c:v>
                </c:pt>
                <c:pt idx="16">
                  <c:v>227</c:v>
                </c:pt>
                <c:pt idx="17">
                  <c:v>232.7</c:v>
                </c:pt>
                <c:pt idx="18">
                  <c:v>244.6</c:v>
                </c:pt>
                <c:pt idx="19">
                  <c:v>153.69999999999999</c:v>
                </c:pt>
                <c:pt idx="20">
                  <c:v>144.19999999999999</c:v>
                </c:pt>
                <c:pt idx="21">
                  <c:v>157.4</c:v>
                </c:pt>
                <c:pt idx="22">
                  <c:v>215</c:v>
                </c:pt>
                <c:pt idx="23">
                  <c:v>236.9</c:v>
                </c:pt>
                <c:pt idx="24">
                  <c:v>259.8</c:v>
                </c:pt>
                <c:pt idx="25">
                  <c:v>300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F5-485F-B9A3-C38CDE2A31A5}"/>
            </c:ext>
          </c:extLst>
        </c:ser>
        <c:ser>
          <c:idx val="3"/>
          <c:order val="3"/>
          <c:tx>
            <c:v>'50% ATJ 50% Jet A1'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6">
                    <a:shade val="76000"/>
                  </a:schemeClr>
                </a:solidFill>
              </a:ln>
              <a:effectLst/>
            </c:spPr>
          </c:marker>
          <c:xVal>
            <c:numRef>
              <c:f>'50% ATJ 50% Jet A1'!$R$4:$R$24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15</c:v>
                </c:pt>
                <c:pt idx="8">
                  <c:v>27</c:v>
                </c:pt>
                <c:pt idx="9">
                  <c:v>42</c:v>
                </c:pt>
                <c:pt idx="10">
                  <c:v>44</c:v>
                </c:pt>
                <c:pt idx="11">
                  <c:v>47</c:v>
                </c:pt>
                <c:pt idx="12">
                  <c:v>48</c:v>
                </c:pt>
                <c:pt idx="13">
                  <c:v>67</c:v>
                </c:pt>
                <c:pt idx="14">
                  <c:v>69</c:v>
                </c:pt>
                <c:pt idx="15">
                  <c:v>70</c:v>
                </c:pt>
                <c:pt idx="16">
                  <c:v>101</c:v>
                </c:pt>
                <c:pt idx="17">
                  <c:v>102</c:v>
                </c:pt>
                <c:pt idx="18">
                  <c:v>103</c:v>
                </c:pt>
                <c:pt idx="19">
                  <c:v>104</c:v>
                </c:pt>
                <c:pt idx="20">
                  <c:v>109</c:v>
                </c:pt>
              </c:numCache>
            </c:numRef>
          </c:xVal>
          <c:yVal>
            <c:numRef>
              <c:f>'50% ATJ 50% Jet A1'!$W$4:$W$24</c:f>
              <c:numCache>
                <c:formatCode>0.0</c:formatCode>
                <c:ptCount val="21"/>
                <c:pt idx="1">
                  <c:v>1039.0999999999999</c:v>
                </c:pt>
                <c:pt idx="4">
                  <c:v>909.7</c:v>
                </c:pt>
                <c:pt idx="11">
                  <c:v>763.7</c:v>
                </c:pt>
                <c:pt idx="12">
                  <c:v>741</c:v>
                </c:pt>
                <c:pt idx="13">
                  <c:v>658.6</c:v>
                </c:pt>
                <c:pt idx="15">
                  <c:v>604.70000000000005</c:v>
                </c:pt>
                <c:pt idx="16">
                  <c:v>434</c:v>
                </c:pt>
                <c:pt idx="17">
                  <c:v>447</c:v>
                </c:pt>
                <c:pt idx="18">
                  <c:v>387.6</c:v>
                </c:pt>
                <c:pt idx="19">
                  <c:v>312.60000000000002</c:v>
                </c:pt>
                <c:pt idx="20">
                  <c:v>312.7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F5-485F-B9A3-C38CDE2A31A5}"/>
            </c:ext>
          </c:extLst>
        </c:ser>
        <c:ser>
          <c:idx val="4"/>
          <c:order val="4"/>
          <c:tx>
            <c:v>"100 JET A-1 "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rgbClr val="92D050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 JET AI TRIPLIC'!$R$4:$R$23</c:f>
              <c:numCache>
                <c:formatCode>0.00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</c:numCache>
            </c:numRef>
          </c:xVal>
          <c:yVal>
            <c:numRef>
              <c:f>'100 JET AI TRIPLIC'!$X$4:$X$23</c:f>
              <c:numCache>
                <c:formatCode>General</c:formatCode>
                <c:ptCount val="20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CF5-485F-B9A3-C38CDE2A3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389608"/>
        <c:axId val="577391568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tint val="54000"/>
                      </a:schemeClr>
                    </a:solidFill>
                    <a:ln w="9525">
                      <a:solidFill>
                        <a:schemeClr val="accent6">
                          <a:tint val="54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'100% s-8 Duplicate'!$R$4:$R$27</c15:sqref>
                        </c15:formulaRef>
                      </c:ext>
                    </c:extLst>
                    <c:numCache>
                      <c:formatCode>0.00</c:formatCode>
                      <c:ptCount val="2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s-8 Duplicate'!$W$4:$W$27</c15:sqref>
                        </c15:formulaRef>
                      </c:ext>
                    </c:extLst>
                    <c:numCache>
                      <c:formatCode>0.0</c:formatCode>
                      <c:ptCount val="24"/>
                      <c:pt idx="0">
                        <c:v>1075.3</c:v>
                      </c:pt>
                      <c:pt idx="1">
                        <c:v>894.4</c:v>
                      </c:pt>
                      <c:pt idx="5">
                        <c:v>629.5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DCF5-485F-B9A3-C38CDE2A31A5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'50% JET A1 &amp; 50% S-8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tint val="77000"/>
                      </a:schemeClr>
                    </a:solidFill>
                    <a:ln w="9525">
                      <a:solidFill>
                        <a:schemeClr val="accent6">
                          <a:tint val="77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 formatCode="h:mm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19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26</c:v>
                      </c:pt>
                      <c:pt idx="9">
                        <c:v>46</c:v>
                      </c:pt>
                      <c:pt idx="10">
                        <c:v>49</c:v>
                      </c:pt>
                      <c:pt idx="11">
                        <c:v>50</c:v>
                      </c:pt>
                      <c:pt idx="12">
                        <c:v>52</c:v>
                      </c:pt>
                      <c:pt idx="13">
                        <c:v>53</c:v>
                      </c:pt>
                      <c:pt idx="14">
                        <c:v>72</c:v>
                      </c:pt>
                      <c:pt idx="15">
                        <c:v>73</c:v>
                      </c:pt>
                      <c:pt idx="16">
                        <c:v>76</c:v>
                      </c:pt>
                      <c:pt idx="17">
                        <c:v>77</c:v>
                      </c:pt>
                      <c:pt idx="18">
                        <c:v>102</c:v>
                      </c:pt>
                      <c:pt idx="19">
                        <c:v>103</c:v>
                      </c:pt>
                      <c:pt idx="20">
                        <c:v>104</c:v>
                      </c:pt>
                      <c:pt idx="21">
                        <c:v>111</c:v>
                      </c:pt>
                      <c:pt idx="22">
                        <c:v>113</c:v>
                      </c:pt>
                      <c:pt idx="23">
                        <c:v>114</c:v>
                      </c:pt>
                      <c:pt idx="24">
                        <c:v>128</c:v>
                      </c:pt>
                      <c:pt idx="25">
                        <c:v>130</c:v>
                      </c:pt>
                      <c:pt idx="26">
                        <c:v>133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Dup'!$X$4:$X$30</c15:sqref>
                        </c15:formulaRef>
                      </c:ext>
                    </c:extLst>
                    <c:numCache>
                      <c:formatCode>0.0</c:formatCode>
                      <c:ptCount val="27"/>
                      <c:pt idx="0">
                        <c:v>1023.3</c:v>
                      </c:pt>
                      <c:pt idx="1">
                        <c:v>930.3</c:v>
                      </c:pt>
                      <c:pt idx="6">
                        <c:v>978.3</c:v>
                      </c:pt>
                      <c:pt idx="7">
                        <c:v>905.9</c:v>
                      </c:pt>
                      <c:pt idx="9">
                        <c:v>800</c:v>
                      </c:pt>
                      <c:pt idx="11">
                        <c:v>799</c:v>
                      </c:pt>
                      <c:pt idx="13">
                        <c:v>777</c:v>
                      </c:pt>
                      <c:pt idx="14">
                        <c:v>717.8</c:v>
                      </c:pt>
                      <c:pt idx="15">
                        <c:v>545.79999999999995</c:v>
                      </c:pt>
                      <c:pt idx="16">
                        <c:v>601</c:v>
                      </c:pt>
                      <c:pt idx="18">
                        <c:v>460.8</c:v>
                      </c:pt>
                      <c:pt idx="19">
                        <c:v>451.7</c:v>
                      </c:pt>
                      <c:pt idx="20">
                        <c:v>419</c:v>
                      </c:pt>
                      <c:pt idx="21">
                        <c:v>349.2</c:v>
                      </c:pt>
                      <c:pt idx="22">
                        <c:v>385.3</c:v>
                      </c:pt>
                      <c:pt idx="23">
                        <c:v>394</c:v>
                      </c:pt>
                      <c:pt idx="24">
                        <c:v>350.6</c:v>
                      </c:pt>
                      <c:pt idx="25">
                        <c:v>315.2</c:v>
                      </c:pt>
                      <c:pt idx="26">
                        <c:v>285.5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CF5-485F-B9A3-C38CDE2A31A5}"/>
                  </c:ext>
                </c:extLst>
              </c15:ser>
            </c15:filteredScatterSeries>
          </c:ext>
        </c:extLst>
      </c:scatterChart>
      <c:valAx>
        <c:axId val="577389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91568"/>
        <c:crosses val="autoZero"/>
        <c:crossBetween val="midCat"/>
      </c:valAx>
      <c:valAx>
        <c:axId val="5773915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9608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3.4147419072615925E-2"/>
          <c:y val="0.83535939851898922"/>
          <c:w val="0.76307480314960641"/>
          <c:h val="0.159943724613674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DUPLICATE</a:t>
            </a:r>
            <a:r>
              <a:rPr lang="en-GB" baseline="0"/>
              <a:t> OF 10,000 PPM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7314129483814522"/>
          <c:y val="0.13473388743073783"/>
          <c:w val="0.74610870516185468"/>
          <c:h val="0.70713012584453572"/>
        </c:manualLayout>
      </c:layout>
      <c:scatterChart>
        <c:scatterStyle val="lineMarker"/>
        <c:varyColors val="0"/>
        <c:ser>
          <c:idx val="0"/>
          <c:order val="0"/>
          <c:tx>
            <c:v>100% jet A-1 10,000 ppm</c:v>
          </c:tx>
          <c:spPr>
            <a:ln w="19050">
              <a:noFill/>
            </a:ln>
          </c:spPr>
          <c:xVal>
            <c:numRef>
              <c:f>'100% jet A-1 Dup'!$AE$4:$AE$27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12</c:v>
                </c:pt>
                <c:pt idx="2">
                  <c:v>13</c:v>
                </c:pt>
                <c:pt idx="3">
                  <c:v>15</c:v>
                </c:pt>
                <c:pt idx="4">
                  <c:v>17</c:v>
                </c:pt>
                <c:pt idx="5">
                  <c:v>19</c:v>
                </c:pt>
                <c:pt idx="6">
                  <c:v>20</c:v>
                </c:pt>
                <c:pt idx="7">
                  <c:v>25</c:v>
                </c:pt>
                <c:pt idx="8">
                  <c:v>26</c:v>
                </c:pt>
                <c:pt idx="9">
                  <c:v>28</c:v>
                </c:pt>
                <c:pt idx="10">
                  <c:v>30</c:v>
                </c:pt>
                <c:pt idx="11">
                  <c:v>43</c:v>
                </c:pt>
                <c:pt idx="12">
                  <c:v>45</c:v>
                </c:pt>
                <c:pt idx="13">
                  <c:v>47</c:v>
                </c:pt>
                <c:pt idx="14">
                  <c:v>48</c:v>
                </c:pt>
                <c:pt idx="15">
                  <c:v>51</c:v>
                </c:pt>
                <c:pt idx="16">
                  <c:v>54</c:v>
                </c:pt>
                <c:pt idx="17">
                  <c:v>55</c:v>
                </c:pt>
                <c:pt idx="18">
                  <c:v>57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70</c:v>
                </c:pt>
                <c:pt idx="23">
                  <c:v>72</c:v>
                </c:pt>
              </c:numCache>
            </c:numRef>
          </c:xVal>
          <c:yVal>
            <c:numRef>
              <c:f>'100% jet A-1 Dup'!$AK$4:$AK$27</c:f>
              <c:numCache>
                <c:formatCode>General</c:formatCode>
                <c:ptCount val="24"/>
                <c:pt idx="0">
                  <c:v>8244.1</c:v>
                </c:pt>
                <c:pt idx="1">
                  <c:v>6517.6</c:v>
                </c:pt>
                <c:pt idx="2">
                  <c:v>2987.2</c:v>
                </c:pt>
                <c:pt idx="3">
                  <c:v>2055</c:v>
                </c:pt>
                <c:pt idx="4">
                  <c:v>4843</c:v>
                </c:pt>
                <c:pt idx="5">
                  <c:v>4764.5</c:v>
                </c:pt>
                <c:pt idx="6">
                  <c:v>2205.3000000000002</c:v>
                </c:pt>
                <c:pt idx="7">
                  <c:v>1470.8</c:v>
                </c:pt>
                <c:pt idx="8">
                  <c:v>2301</c:v>
                </c:pt>
                <c:pt idx="9">
                  <c:v>1942.1</c:v>
                </c:pt>
                <c:pt idx="10">
                  <c:v>1841.1</c:v>
                </c:pt>
                <c:pt idx="11">
                  <c:v>1146.9000000000001</c:v>
                </c:pt>
                <c:pt idx="12">
                  <c:v>1144.5</c:v>
                </c:pt>
                <c:pt idx="13">
                  <c:v>1035.8</c:v>
                </c:pt>
                <c:pt idx="14">
                  <c:v>1038</c:v>
                </c:pt>
                <c:pt idx="15">
                  <c:v>997</c:v>
                </c:pt>
                <c:pt idx="16">
                  <c:v>987</c:v>
                </c:pt>
                <c:pt idx="17">
                  <c:v>401.6</c:v>
                </c:pt>
                <c:pt idx="18">
                  <c:v>422.1</c:v>
                </c:pt>
                <c:pt idx="19">
                  <c:v>411.1</c:v>
                </c:pt>
                <c:pt idx="20">
                  <c:v>462</c:v>
                </c:pt>
                <c:pt idx="21">
                  <c:v>374.6</c:v>
                </c:pt>
                <c:pt idx="22">
                  <c:v>387.6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92-41AE-8321-3761895385B1}"/>
            </c:ext>
          </c:extLst>
        </c:ser>
        <c:ser>
          <c:idx val="1"/>
          <c:order val="1"/>
          <c:tx>
            <c:v>100%Jet A-1 10,000 ppm duplicate</c:v>
          </c:tx>
          <c:spPr>
            <a:ln w="19050">
              <a:noFill/>
            </a:ln>
          </c:spPr>
          <c:xVal>
            <c:numRef>
              <c:f>'100% jet A-1 Dup'!$AE$29:$AE$51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</c:numCache>
            </c:numRef>
          </c:xVal>
          <c:yVal>
            <c:numRef>
              <c:f>'100% jet A-1 Dup'!$AK$29:$AK$51</c:f>
              <c:numCache>
                <c:formatCode>General</c:formatCode>
                <c:ptCount val="23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1AE-8321-3761895385B1}"/>
            </c:ext>
          </c:extLst>
        </c:ser>
        <c:ser>
          <c:idx val="2"/>
          <c:order val="2"/>
          <c:tx>
            <c:v>100% jet A-1 triplicate</c:v>
          </c:tx>
          <c:spPr>
            <a:ln w="19050">
              <a:noFill/>
            </a:ln>
          </c:spPr>
          <c:xVal>
            <c:numRef>
              <c:f>'100% jet A-1 Dup'!$AE$56:$AE$71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  <c:pt idx="6">
                  <c:v>7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43</c:v>
                </c:pt>
                <c:pt idx="12">
                  <c:v>44</c:v>
                </c:pt>
                <c:pt idx="13">
                  <c:v>46</c:v>
                </c:pt>
                <c:pt idx="14">
                  <c:v>47</c:v>
                </c:pt>
                <c:pt idx="15">
                  <c:v>81</c:v>
                </c:pt>
              </c:numCache>
            </c:numRef>
          </c:xVal>
          <c:yVal>
            <c:numRef>
              <c:f>'100% jet A-1 Dup'!$AK$56:$AK$71</c:f>
              <c:numCache>
                <c:formatCode>General</c:formatCode>
                <c:ptCount val="16"/>
                <c:pt idx="0">
                  <c:v>5233.8999999999996</c:v>
                </c:pt>
                <c:pt idx="1">
                  <c:v>6492.3</c:v>
                </c:pt>
                <c:pt idx="2">
                  <c:v>9909.9</c:v>
                </c:pt>
                <c:pt idx="3">
                  <c:v>9278.2999999999993</c:v>
                </c:pt>
                <c:pt idx="4">
                  <c:v>2298</c:v>
                </c:pt>
                <c:pt idx="5">
                  <c:v>3036</c:v>
                </c:pt>
                <c:pt idx="6">
                  <c:v>3595.5</c:v>
                </c:pt>
                <c:pt idx="7">
                  <c:v>1796.4</c:v>
                </c:pt>
                <c:pt idx="8">
                  <c:v>1505.1</c:v>
                </c:pt>
                <c:pt idx="9">
                  <c:v>1283.3</c:v>
                </c:pt>
                <c:pt idx="10">
                  <c:v>1384.5</c:v>
                </c:pt>
                <c:pt idx="11">
                  <c:v>1215.4000000000001</c:v>
                </c:pt>
                <c:pt idx="12">
                  <c:v>1243.4000000000001</c:v>
                </c:pt>
                <c:pt idx="13">
                  <c:v>1099.8</c:v>
                </c:pt>
                <c:pt idx="14">
                  <c:v>1082.0999999999999</c:v>
                </c:pt>
                <c:pt idx="15">
                  <c:v>524.1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092-41AE-8321-376189538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198984"/>
        <c:axId val="575197024"/>
      </c:scatterChart>
      <c:valAx>
        <c:axId val="575198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layout>
            <c:manualLayout>
              <c:xMode val="edge"/>
              <c:yMode val="edge"/>
              <c:x val="0.46930146672842366"/>
              <c:y val="0.9229148827879404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75197024"/>
        <c:crosses val="autoZero"/>
        <c:crossBetween val="midCat"/>
      </c:valAx>
      <c:valAx>
        <c:axId val="5751970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19898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41111111111111109"/>
          <c:y val="0.20398271029593112"/>
          <c:w val="0.33156867891513558"/>
          <c:h val="0.3788486254302895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500 ppm Comparative Analysis btw  GTL</a:t>
            </a:r>
            <a:r>
              <a:rPr lang="en-US" b="1" baseline="0">
                <a:solidFill>
                  <a:sysClr val="windowText" lastClr="000000"/>
                </a:solidFill>
              </a:rPr>
              <a:t> S8 &amp; 100% Jet A-1  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262940816608449"/>
          <c:y val="0.14523729859546591"/>
          <c:w val="0.80893710654589224"/>
          <c:h val="0.58935357307140734"/>
        </c:manualLayout>
      </c:layout>
      <c:scatterChart>
        <c:scatterStyle val="lineMarker"/>
        <c:varyColors val="0"/>
        <c:ser>
          <c:idx val="4"/>
          <c:order val="4"/>
          <c:tx>
            <c:v>75% GTL &amp; 25% Jet A1'!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'75% GTL &amp; 25% Jet A1'!$D$4:$D$33</c:f>
              <c:numCache>
                <c:formatCode>0.00</c:formatCode>
                <c:ptCount val="30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21</c:v>
                </c:pt>
                <c:pt idx="8">
                  <c:v>26</c:v>
                </c:pt>
                <c:pt idx="9">
                  <c:v>28</c:v>
                </c:pt>
                <c:pt idx="10">
                  <c:v>29</c:v>
                </c:pt>
                <c:pt idx="11">
                  <c:v>33</c:v>
                </c:pt>
                <c:pt idx="12">
                  <c:v>36</c:v>
                </c:pt>
                <c:pt idx="13">
                  <c:v>38</c:v>
                </c:pt>
                <c:pt idx="14">
                  <c:v>40</c:v>
                </c:pt>
                <c:pt idx="15">
                  <c:v>52</c:v>
                </c:pt>
                <c:pt idx="16">
                  <c:v>56</c:v>
                </c:pt>
                <c:pt idx="17">
                  <c:v>69</c:v>
                </c:pt>
                <c:pt idx="18">
                  <c:v>71</c:v>
                </c:pt>
                <c:pt idx="19">
                  <c:v>73</c:v>
                </c:pt>
                <c:pt idx="20">
                  <c:v>75</c:v>
                </c:pt>
                <c:pt idx="21">
                  <c:v>80</c:v>
                </c:pt>
                <c:pt idx="22">
                  <c:v>95</c:v>
                </c:pt>
                <c:pt idx="23">
                  <c:v>97</c:v>
                </c:pt>
                <c:pt idx="24">
                  <c:v>125</c:v>
                </c:pt>
                <c:pt idx="25">
                  <c:v>135</c:v>
                </c:pt>
                <c:pt idx="26">
                  <c:v>158</c:v>
                </c:pt>
                <c:pt idx="27">
                  <c:v>163</c:v>
                </c:pt>
                <c:pt idx="28">
                  <c:v>165</c:v>
                </c:pt>
                <c:pt idx="29">
                  <c:v>170</c:v>
                </c:pt>
              </c:numCache>
            </c:numRef>
          </c:xVal>
          <c:yVal>
            <c:numRef>
              <c:f>'75% GTL &amp; 25% Jet A1'!$J$4:$J$33</c:f>
              <c:numCache>
                <c:formatCode>General</c:formatCode>
                <c:ptCount val="30"/>
                <c:pt idx="1">
                  <c:v>482.1</c:v>
                </c:pt>
                <c:pt idx="2">
                  <c:v>512.1</c:v>
                </c:pt>
                <c:pt idx="3">
                  <c:v>448.4</c:v>
                </c:pt>
                <c:pt idx="4">
                  <c:v>551.5</c:v>
                </c:pt>
                <c:pt idx="7">
                  <c:v>375.6</c:v>
                </c:pt>
                <c:pt idx="8">
                  <c:v>372.2</c:v>
                </c:pt>
                <c:pt idx="12">
                  <c:v>416.3</c:v>
                </c:pt>
                <c:pt idx="17">
                  <c:v>405.8</c:v>
                </c:pt>
                <c:pt idx="18">
                  <c:v>401.5</c:v>
                </c:pt>
                <c:pt idx="19">
                  <c:v>386.3</c:v>
                </c:pt>
                <c:pt idx="21">
                  <c:v>351.4</c:v>
                </c:pt>
                <c:pt idx="22">
                  <c:v>356.5</c:v>
                </c:pt>
                <c:pt idx="24">
                  <c:v>326</c:v>
                </c:pt>
                <c:pt idx="25">
                  <c:v>345.6</c:v>
                </c:pt>
                <c:pt idx="28">
                  <c:v>374.8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35-419A-9FD8-9FB9BA0B837A}"/>
            </c:ext>
          </c:extLst>
        </c:ser>
        <c:ser>
          <c:idx val="6"/>
          <c:order val="6"/>
          <c:tx>
            <c:v>'100% jet A-1'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chemeClr val="accent6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 JET AI TRIPLIC'!$D$4:$D$27</c:f>
              <c:numCache>
                <c:formatCode>0.00</c:formatCode>
                <c:ptCount val="24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9</c:v>
                </c:pt>
                <c:pt idx="4">
                  <c:v>12</c:v>
                </c:pt>
                <c:pt idx="5">
                  <c:v>26</c:v>
                </c:pt>
                <c:pt idx="6">
                  <c:v>35</c:v>
                </c:pt>
                <c:pt idx="7">
                  <c:v>37</c:v>
                </c:pt>
                <c:pt idx="8">
                  <c:v>57</c:v>
                </c:pt>
                <c:pt idx="9">
                  <c:v>62</c:v>
                </c:pt>
                <c:pt idx="10">
                  <c:v>65</c:v>
                </c:pt>
                <c:pt idx="11">
                  <c:v>69</c:v>
                </c:pt>
                <c:pt idx="12">
                  <c:v>72</c:v>
                </c:pt>
                <c:pt idx="13">
                  <c:v>78</c:v>
                </c:pt>
                <c:pt idx="14">
                  <c:v>104</c:v>
                </c:pt>
                <c:pt idx="15">
                  <c:v>106</c:v>
                </c:pt>
                <c:pt idx="16">
                  <c:v>108</c:v>
                </c:pt>
                <c:pt idx="17">
                  <c:v>112</c:v>
                </c:pt>
                <c:pt idx="18">
                  <c:v>125</c:v>
                </c:pt>
                <c:pt idx="19">
                  <c:v>129</c:v>
                </c:pt>
                <c:pt idx="20">
                  <c:v>131</c:v>
                </c:pt>
                <c:pt idx="21">
                  <c:v>132</c:v>
                </c:pt>
                <c:pt idx="22">
                  <c:v>164</c:v>
                </c:pt>
                <c:pt idx="23">
                  <c:v>167</c:v>
                </c:pt>
              </c:numCache>
            </c:numRef>
          </c:xVal>
          <c:yVal>
            <c:numRef>
              <c:f>'100 JET AI TRIPLIC'!$J$4:$J$30</c:f>
              <c:numCache>
                <c:formatCode>0.0</c:formatCode>
                <c:ptCount val="27"/>
                <c:pt idx="0" formatCode="General">
                  <c:v>592.6</c:v>
                </c:pt>
                <c:pt idx="1">
                  <c:v>457.1</c:v>
                </c:pt>
                <c:pt idx="2" formatCode="General">
                  <c:v>515.70000000000005</c:v>
                </c:pt>
                <c:pt idx="3" formatCode="General">
                  <c:v>586.29999999999995</c:v>
                </c:pt>
                <c:pt idx="4" formatCode="General">
                  <c:v>481.2</c:v>
                </c:pt>
                <c:pt idx="5" formatCode="General">
                  <c:v>429.9</c:v>
                </c:pt>
                <c:pt idx="6" formatCode="General">
                  <c:v>478.8</c:v>
                </c:pt>
                <c:pt idx="7">
                  <c:v>503.8</c:v>
                </c:pt>
                <c:pt idx="8" formatCode="General">
                  <c:v>541.29999999999995</c:v>
                </c:pt>
                <c:pt idx="9" formatCode="General">
                  <c:v>420.3</c:v>
                </c:pt>
                <c:pt idx="10" formatCode="General">
                  <c:v>282.5</c:v>
                </c:pt>
                <c:pt idx="11" formatCode="General">
                  <c:v>407.5</c:v>
                </c:pt>
                <c:pt idx="12" formatCode="General">
                  <c:v>458.2</c:v>
                </c:pt>
                <c:pt idx="13" formatCode="General">
                  <c:v>401.8</c:v>
                </c:pt>
                <c:pt idx="14" formatCode="General">
                  <c:v>297.7</c:v>
                </c:pt>
                <c:pt idx="15" formatCode="General">
                  <c:v>457.4</c:v>
                </c:pt>
                <c:pt idx="16" formatCode="General">
                  <c:v>375.4</c:v>
                </c:pt>
                <c:pt idx="17" formatCode="General">
                  <c:v>357.8</c:v>
                </c:pt>
                <c:pt idx="18" formatCode="General">
                  <c:v>444.2</c:v>
                </c:pt>
                <c:pt idx="19" formatCode="General">
                  <c:v>355</c:v>
                </c:pt>
                <c:pt idx="20" formatCode="General">
                  <c:v>378.5</c:v>
                </c:pt>
                <c:pt idx="21" formatCode="General">
                  <c:v>329.3</c:v>
                </c:pt>
                <c:pt idx="22" formatCode="General">
                  <c:v>364.4</c:v>
                </c:pt>
                <c:pt idx="23" formatCode="General">
                  <c:v>321.89999999999998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C35-419A-9FD8-9FB9BA0B837A}"/>
            </c:ext>
          </c:extLst>
        </c:ser>
        <c:ser>
          <c:idx val="7"/>
          <c:order val="7"/>
          <c:tx>
            <c:v>50% JET A1 &amp; 50% S-8'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'50% JET A1 &amp; 50% S-8 Dup'!$D$4:$D$18</c:f>
              <c:numCache>
                <c:formatCode>0.00</c:formatCode>
                <c:ptCount val="1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26</c:v>
                </c:pt>
                <c:pt idx="5">
                  <c:v>28</c:v>
                </c:pt>
                <c:pt idx="6">
                  <c:v>32</c:v>
                </c:pt>
                <c:pt idx="7">
                  <c:v>35</c:v>
                </c:pt>
                <c:pt idx="8">
                  <c:v>39</c:v>
                </c:pt>
                <c:pt idx="9">
                  <c:v>40</c:v>
                </c:pt>
                <c:pt idx="10">
                  <c:v>45</c:v>
                </c:pt>
                <c:pt idx="11">
                  <c:v>50</c:v>
                </c:pt>
                <c:pt idx="12">
                  <c:v>83</c:v>
                </c:pt>
                <c:pt idx="13">
                  <c:v>86</c:v>
                </c:pt>
                <c:pt idx="14">
                  <c:v>88</c:v>
                </c:pt>
              </c:numCache>
            </c:numRef>
          </c:xVal>
          <c:yVal>
            <c:numRef>
              <c:f>'50% JET A1 &amp; 50% S-8 Dup'!$J$4:$J$18</c:f>
              <c:numCache>
                <c:formatCode>General</c:formatCode>
                <c:ptCount val="15"/>
                <c:pt idx="0">
                  <c:v>583</c:v>
                </c:pt>
                <c:pt idx="1">
                  <c:v>535.1</c:v>
                </c:pt>
                <c:pt idx="2">
                  <c:v>577.20000000000005</c:v>
                </c:pt>
                <c:pt idx="3">
                  <c:v>582.29999999999995</c:v>
                </c:pt>
                <c:pt idx="4">
                  <c:v>578.20000000000005</c:v>
                </c:pt>
                <c:pt idx="5">
                  <c:v>524.6</c:v>
                </c:pt>
                <c:pt idx="6">
                  <c:v>535.6</c:v>
                </c:pt>
                <c:pt idx="7">
                  <c:v>511.7</c:v>
                </c:pt>
                <c:pt idx="8">
                  <c:v>497.9</c:v>
                </c:pt>
                <c:pt idx="9">
                  <c:v>497.2</c:v>
                </c:pt>
                <c:pt idx="10">
                  <c:v>521.9</c:v>
                </c:pt>
                <c:pt idx="11">
                  <c:v>497.4</c:v>
                </c:pt>
                <c:pt idx="12">
                  <c:v>489.9</c:v>
                </c:pt>
                <c:pt idx="13">
                  <c:v>458.9</c:v>
                </c:pt>
                <c:pt idx="14">
                  <c:v>453.9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C35-419A-9FD8-9FB9BA0B837A}"/>
            </c:ext>
          </c:extLst>
        </c:ser>
        <c:ser>
          <c:idx val="8"/>
          <c:order val="8"/>
          <c:tx>
            <c:v>100% s-8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'100% s-8 Duplicate'!$D$4:$D$31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34</c:v>
                </c:pt>
                <c:pt idx="9">
                  <c:v>37</c:v>
                </c:pt>
                <c:pt idx="10">
                  <c:v>38</c:v>
                </c:pt>
                <c:pt idx="11">
                  <c:v>41</c:v>
                </c:pt>
                <c:pt idx="12">
                  <c:v>43</c:v>
                </c:pt>
                <c:pt idx="13">
                  <c:v>55</c:v>
                </c:pt>
                <c:pt idx="14">
                  <c:v>56</c:v>
                </c:pt>
                <c:pt idx="15">
                  <c:v>97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127</c:v>
                </c:pt>
                <c:pt idx="21">
                  <c:v>145</c:v>
                </c:pt>
                <c:pt idx="22">
                  <c:v>151</c:v>
                </c:pt>
                <c:pt idx="23">
                  <c:v>152</c:v>
                </c:pt>
                <c:pt idx="24">
                  <c:v>154</c:v>
                </c:pt>
                <c:pt idx="25">
                  <c:v>155</c:v>
                </c:pt>
                <c:pt idx="26">
                  <c:v>172</c:v>
                </c:pt>
                <c:pt idx="27">
                  <c:v>177</c:v>
                </c:pt>
              </c:numCache>
            </c:numRef>
          </c:xVal>
          <c:yVal>
            <c:numRef>
              <c:f>'100% s-8 Duplicate'!$I$4:$I$31</c:f>
              <c:numCache>
                <c:formatCode>General</c:formatCode>
                <c:ptCount val="28"/>
                <c:pt idx="0">
                  <c:v>475.2</c:v>
                </c:pt>
                <c:pt idx="1">
                  <c:v>415.8</c:v>
                </c:pt>
                <c:pt idx="2">
                  <c:v>425.1</c:v>
                </c:pt>
                <c:pt idx="3">
                  <c:v>387.2</c:v>
                </c:pt>
                <c:pt idx="4">
                  <c:v>395.8</c:v>
                </c:pt>
                <c:pt idx="5">
                  <c:v>414.4</c:v>
                </c:pt>
                <c:pt idx="6">
                  <c:v>411.9</c:v>
                </c:pt>
                <c:pt idx="7">
                  <c:v>395</c:v>
                </c:pt>
                <c:pt idx="8">
                  <c:v>365.4</c:v>
                </c:pt>
                <c:pt idx="9" formatCode="0.0">
                  <c:v>337.3</c:v>
                </c:pt>
                <c:pt idx="10">
                  <c:v>296.7</c:v>
                </c:pt>
                <c:pt idx="11">
                  <c:v>299.7</c:v>
                </c:pt>
                <c:pt idx="12" formatCode="0.0">
                  <c:v>320.2</c:v>
                </c:pt>
                <c:pt idx="13" formatCode="0.0">
                  <c:v>316.3</c:v>
                </c:pt>
                <c:pt idx="14" formatCode="0.0">
                  <c:v>329.6</c:v>
                </c:pt>
                <c:pt idx="15" formatCode="0.0">
                  <c:v>248.1</c:v>
                </c:pt>
                <c:pt idx="19" formatCode="0.0">
                  <c:v>227.5</c:v>
                </c:pt>
                <c:pt idx="20" formatCode="0.0">
                  <c:v>216.6</c:v>
                </c:pt>
                <c:pt idx="21" formatCode="0.0">
                  <c:v>172.5</c:v>
                </c:pt>
                <c:pt idx="22">
                  <c:v>193.1</c:v>
                </c:pt>
                <c:pt idx="23">
                  <c:v>191.8</c:v>
                </c:pt>
                <c:pt idx="24">
                  <c:v>169.6</c:v>
                </c:pt>
                <c:pt idx="25">
                  <c:v>175.8</c:v>
                </c:pt>
                <c:pt idx="26">
                  <c:v>142.69999999999999</c:v>
                </c:pt>
                <c:pt idx="27">
                  <c:v>148.6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C35-419A-9FD8-9FB9BA0B8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391960"/>
        <c:axId val="57738608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'50% JET A1 &amp; 50% S-8 Dup'!$J$1:$J$2</c15:sqref>
                        </c15:formulaRef>
                      </c:ext>
                    </c:extLst>
                    <c:strCache>
                      <c:ptCount val="2"/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'50% JET A1 &amp; 50% S-8 Dup'!$D$4:$D$34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26</c:v>
                      </c:pt>
                      <c:pt idx="5">
                        <c:v>28</c:v>
                      </c:pt>
                      <c:pt idx="6">
                        <c:v>32</c:v>
                      </c:pt>
                      <c:pt idx="7">
                        <c:v>35</c:v>
                      </c:pt>
                      <c:pt idx="8">
                        <c:v>39</c:v>
                      </c:pt>
                      <c:pt idx="9">
                        <c:v>40</c:v>
                      </c:pt>
                      <c:pt idx="10">
                        <c:v>45</c:v>
                      </c:pt>
                      <c:pt idx="11">
                        <c:v>50</c:v>
                      </c:pt>
                      <c:pt idx="12">
                        <c:v>83</c:v>
                      </c:pt>
                      <c:pt idx="13">
                        <c:v>86</c:v>
                      </c:pt>
                      <c:pt idx="14">
                        <c:v>88</c:v>
                      </c:pt>
                      <c:pt idx="15">
                        <c:v>89</c:v>
                      </c:pt>
                      <c:pt idx="16">
                        <c:v>115</c:v>
                      </c:pt>
                      <c:pt idx="17">
                        <c:v>126</c:v>
                      </c:pt>
                      <c:pt idx="18">
                        <c:v>127</c:v>
                      </c:pt>
                      <c:pt idx="19">
                        <c:v>128</c:v>
                      </c:pt>
                      <c:pt idx="20">
                        <c:v>129</c:v>
                      </c:pt>
                      <c:pt idx="21">
                        <c:v>130</c:v>
                      </c:pt>
                      <c:pt idx="22">
                        <c:v>143</c:v>
                      </c:pt>
                      <c:pt idx="23">
                        <c:v>146</c:v>
                      </c:pt>
                      <c:pt idx="24">
                        <c:v>147</c:v>
                      </c:pt>
                      <c:pt idx="25">
                        <c:v>150</c:v>
                      </c:pt>
                      <c:pt idx="26">
                        <c:v>152</c:v>
                      </c:pt>
                      <c:pt idx="27">
                        <c:v>181</c:v>
                      </c:pt>
                      <c:pt idx="28">
                        <c:v>182</c:v>
                      </c:pt>
                      <c:pt idx="29">
                        <c:v>183</c:v>
                      </c:pt>
                      <c:pt idx="30">
                        <c:v>184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'50% JET A1 &amp; 50% S-8 Dup'!$J$4:$J$34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583</c:v>
                      </c:pt>
                      <c:pt idx="1">
                        <c:v>535.1</c:v>
                      </c:pt>
                      <c:pt idx="2">
                        <c:v>577.20000000000005</c:v>
                      </c:pt>
                      <c:pt idx="3">
                        <c:v>582.29999999999995</c:v>
                      </c:pt>
                      <c:pt idx="4">
                        <c:v>578.20000000000005</c:v>
                      </c:pt>
                      <c:pt idx="5">
                        <c:v>524.6</c:v>
                      </c:pt>
                      <c:pt idx="6">
                        <c:v>535.6</c:v>
                      </c:pt>
                      <c:pt idx="7">
                        <c:v>511.7</c:v>
                      </c:pt>
                      <c:pt idx="8">
                        <c:v>497.9</c:v>
                      </c:pt>
                      <c:pt idx="9">
                        <c:v>497.2</c:v>
                      </c:pt>
                      <c:pt idx="10">
                        <c:v>521.9</c:v>
                      </c:pt>
                      <c:pt idx="11">
                        <c:v>497.4</c:v>
                      </c:pt>
                      <c:pt idx="12">
                        <c:v>489.9</c:v>
                      </c:pt>
                      <c:pt idx="13">
                        <c:v>458.9</c:v>
                      </c:pt>
                      <c:pt idx="14">
                        <c:v>453.9</c:v>
                      </c:pt>
                      <c:pt idx="15">
                        <c:v>475.5</c:v>
                      </c:pt>
                      <c:pt idx="16">
                        <c:v>405.3</c:v>
                      </c:pt>
                      <c:pt idx="17">
                        <c:v>408.9</c:v>
                      </c:pt>
                      <c:pt idx="18">
                        <c:v>295.10000000000002</c:v>
                      </c:pt>
                      <c:pt idx="19">
                        <c:v>403.1</c:v>
                      </c:pt>
                      <c:pt idx="20">
                        <c:v>362.5</c:v>
                      </c:pt>
                      <c:pt idx="21">
                        <c:v>357.4</c:v>
                      </c:pt>
                      <c:pt idx="22">
                        <c:v>330.3</c:v>
                      </c:pt>
                      <c:pt idx="23">
                        <c:v>285.89999999999998</c:v>
                      </c:pt>
                      <c:pt idx="24">
                        <c:v>372.2</c:v>
                      </c:pt>
                      <c:pt idx="25">
                        <c:v>289.5</c:v>
                      </c:pt>
                      <c:pt idx="26">
                        <c:v>263.3</c:v>
                      </c:pt>
                      <c:pt idx="27">
                        <c:v>352.3</c:v>
                      </c:pt>
                      <c:pt idx="28">
                        <c:v>377.3</c:v>
                      </c:pt>
                      <c:pt idx="29">
                        <c:v>307</c:v>
                      </c:pt>
                      <c:pt idx="30">
                        <c:v>305.5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0C35-419A-9FD8-9FB9BA0B837A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50% JET A1 &amp; 50% Amyris 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Amyris'!$D$7:$D$23</c15:sqref>
                        </c15:formulaRef>
                      </c:ext>
                    </c:extLst>
                    <c:numCache>
                      <c:formatCode>0.00</c:formatCode>
                      <c:ptCount val="17"/>
                      <c:pt idx="0">
                        <c:v>5</c:v>
                      </c:pt>
                      <c:pt idx="1">
                        <c:v>19</c:v>
                      </c:pt>
                      <c:pt idx="2">
                        <c:v>21</c:v>
                      </c:pt>
                      <c:pt idx="3">
                        <c:v>23</c:v>
                      </c:pt>
                      <c:pt idx="4">
                        <c:v>62</c:v>
                      </c:pt>
                      <c:pt idx="5">
                        <c:v>64</c:v>
                      </c:pt>
                      <c:pt idx="6">
                        <c:v>65</c:v>
                      </c:pt>
                      <c:pt idx="7">
                        <c:v>123</c:v>
                      </c:pt>
                      <c:pt idx="8">
                        <c:v>125</c:v>
                      </c:pt>
                      <c:pt idx="9">
                        <c:v>127</c:v>
                      </c:pt>
                      <c:pt idx="10">
                        <c:v>129</c:v>
                      </c:pt>
                      <c:pt idx="11">
                        <c:v>134</c:v>
                      </c:pt>
                      <c:pt idx="12">
                        <c:v>143</c:v>
                      </c:pt>
                      <c:pt idx="13">
                        <c:v>148</c:v>
                      </c:pt>
                      <c:pt idx="14">
                        <c:v>172</c:v>
                      </c:pt>
                      <c:pt idx="15">
                        <c:v>174</c:v>
                      </c:pt>
                      <c:pt idx="16">
                        <c:v>175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Amyris'!$J$5:$J$23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415.7</c:v>
                      </c:pt>
                      <c:pt idx="1">
                        <c:v>387.6</c:v>
                      </c:pt>
                      <c:pt idx="2">
                        <c:v>389.6</c:v>
                      </c:pt>
                      <c:pt idx="3">
                        <c:v>440.7</c:v>
                      </c:pt>
                      <c:pt idx="4">
                        <c:v>434.9</c:v>
                      </c:pt>
                      <c:pt idx="5">
                        <c:v>378.1</c:v>
                      </c:pt>
                      <c:pt idx="6">
                        <c:v>403.8</c:v>
                      </c:pt>
                      <c:pt idx="7">
                        <c:v>397.6</c:v>
                      </c:pt>
                      <c:pt idx="8">
                        <c:v>402</c:v>
                      </c:pt>
                      <c:pt idx="9">
                        <c:v>331.5</c:v>
                      </c:pt>
                      <c:pt idx="10">
                        <c:v>376</c:v>
                      </c:pt>
                      <c:pt idx="11">
                        <c:v>353.6</c:v>
                      </c:pt>
                      <c:pt idx="12">
                        <c:v>386.9</c:v>
                      </c:pt>
                      <c:pt idx="13">
                        <c:v>363</c:v>
                      </c:pt>
                      <c:pt idx="14">
                        <c:v>359.3</c:v>
                      </c:pt>
                      <c:pt idx="15">
                        <c:v>309.60000000000002</c:v>
                      </c:pt>
                      <c:pt idx="16">
                        <c:v>332.3</c:v>
                      </c:pt>
                      <c:pt idx="17">
                        <c:v>333.3</c:v>
                      </c:pt>
                      <c:pt idx="18">
                        <c:v>356.6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C35-419A-9FD8-9FB9BA0B837A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75% s-8 25% Hexanol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21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73</c:v>
                      </c:pt>
                      <c:pt idx="11">
                        <c:v>74</c:v>
                      </c:pt>
                      <c:pt idx="12">
                        <c:v>76</c:v>
                      </c:pt>
                      <c:pt idx="13">
                        <c:v>97</c:v>
                      </c:pt>
                      <c:pt idx="14">
                        <c:v>99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111</c:v>
                      </c:pt>
                      <c:pt idx="19">
                        <c:v>112</c:v>
                      </c:pt>
                      <c:pt idx="20">
                        <c:v>113</c:v>
                      </c:pt>
                      <c:pt idx="21">
                        <c:v>114</c:v>
                      </c:pt>
                      <c:pt idx="22">
                        <c:v>116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Hexanol'!$I$4:$I$26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692.1</c:v>
                      </c:pt>
                      <c:pt idx="1">
                        <c:v>682.3</c:v>
                      </c:pt>
                      <c:pt idx="2">
                        <c:v>673</c:v>
                      </c:pt>
                      <c:pt idx="3">
                        <c:v>648.79999999999995</c:v>
                      </c:pt>
                      <c:pt idx="4">
                        <c:v>693</c:v>
                      </c:pt>
                      <c:pt idx="5">
                        <c:v>664</c:v>
                      </c:pt>
                      <c:pt idx="6">
                        <c:v>633.70000000000005</c:v>
                      </c:pt>
                      <c:pt idx="7">
                        <c:v>644.9</c:v>
                      </c:pt>
                      <c:pt idx="8">
                        <c:v>625</c:v>
                      </c:pt>
                      <c:pt idx="9">
                        <c:v>634.29999999999995</c:v>
                      </c:pt>
                      <c:pt idx="10">
                        <c:v>555.70000000000005</c:v>
                      </c:pt>
                      <c:pt idx="11">
                        <c:v>574.70000000000005</c:v>
                      </c:pt>
                      <c:pt idx="12">
                        <c:v>556.4</c:v>
                      </c:pt>
                      <c:pt idx="13">
                        <c:v>587</c:v>
                      </c:pt>
                      <c:pt idx="14">
                        <c:v>500</c:v>
                      </c:pt>
                      <c:pt idx="15">
                        <c:v>471.9</c:v>
                      </c:pt>
                      <c:pt idx="16">
                        <c:v>513</c:v>
                      </c:pt>
                      <c:pt idx="17">
                        <c:v>455.4</c:v>
                      </c:pt>
                      <c:pt idx="18">
                        <c:v>643.79999999999995</c:v>
                      </c:pt>
                      <c:pt idx="19">
                        <c:v>488.4</c:v>
                      </c:pt>
                      <c:pt idx="20">
                        <c:v>508.8</c:v>
                      </c:pt>
                      <c:pt idx="21">
                        <c:v>530.29999999999995</c:v>
                      </c:pt>
                      <c:pt idx="22">
                        <c:v>561.70000000000005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C35-419A-9FD8-9FB9BA0B837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'75%Amyris &amp; 25% Jet A1 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'!$D$6:$D$19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3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29</c:v>
                      </c:pt>
                      <c:pt idx="5">
                        <c:v>31</c:v>
                      </c:pt>
                      <c:pt idx="6">
                        <c:v>105</c:v>
                      </c:pt>
                      <c:pt idx="7">
                        <c:v>109</c:v>
                      </c:pt>
                      <c:pt idx="8">
                        <c:v>111</c:v>
                      </c:pt>
                      <c:pt idx="9">
                        <c:v>161</c:v>
                      </c:pt>
                      <c:pt idx="10">
                        <c:v>166</c:v>
                      </c:pt>
                      <c:pt idx="11">
                        <c:v>173</c:v>
                      </c:pt>
                      <c:pt idx="12">
                        <c:v>175</c:v>
                      </c:pt>
                      <c:pt idx="13">
                        <c:v>177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'!$K$6:$K$19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486.2</c:v>
                      </c:pt>
                      <c:pt idx="1">
                        <c:v>473.6</c:v>
                      </c:pt>
                      <c:pt idx="2">
                        <c:v>457.8</c:v>
                      </c:pt>
                      <c:pt idx="3">
                        <c:v>434.4</c:v>
                      </c:pt>
                      <c:pt idx="4">
                        <c:v>471</c:v>
                      </c:pt>
                      <c:pt idx="5">
                        <c:v>489.6</c:v>
                      </c:pt>
                      <c:pt idx="6">
                        <c:v>493.6</c:v>
                      </c:pt>
                      <c:pt idx="7">
                        <c:v>497.2</c:v>
                      </c:pt>
                      <c:pt idx="8">
                        <c:v>452</c:v>
                      </c:pt>
                      <c:pt idx="9">
                        <c:v>452</c:v>
                      </c:pt>
                      <c:pt idx="10">
                        <c:v>455.7</c:v>
                      </c:pt>
                      <c:pt idx="11">
                        <c:v>428.6</c:v>
                      </c:pt>
                      <c:pt idx="12">
                        <c:v>372.6</c:v>
                      </c:pt>
                      <c:pt idx="13">
                        <c:v>356.8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C35-419A-9FD8-9FB9BA0B837A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'100% Amyris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15</c:v>
                      </c:pt>
                      <c:pt idx="6">
                        <c:v>16</c:v>
                      </c:pt>
                      <c:pt idx="7">
                        <c:v>18</c:v>
                      </c:pt>
                      <c:pt idx="8">
                        <c:v>20</c:v>
                      </c:pt>
                      <c:pt idx="9">
                        <c:v>21</c:v>
                      </c:pt>
                      <c:pt idx="10">
                        <c:v>23</c:v>
                      </c:pt>
                      <c:pt idx="11">
                        <c:v>62</c:v>
                      </c:pt>
                      <c:pt idx="12">
                        <c:v>63</c:v>
                      </c:pt>
                      <c:pt idx="13">
                        <c:v>67</c:v>
                      </c:pt>
                      <c:pt idx="14">
                        <c:v>68</c:v>
                      </c:pt>
                      <c:pt idx="15">
                        <c:v>69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100</c:v>
                      </c:pt>
                      <c:pt idx="19">
                        <c:v>104</c:v>
                      </c:pt>
                      <c:pt idx="20">
                        <c:v>106</c:v>
                      </c:pt>
                      <c:pt idx="21">
                        <c:v>113</c:v>
                      </c:pt>
                      <c:pt idx="22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Duplicate'!$J$4:$J$26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426.6</c:v>
                      </c:pt>
                      <c:pt idx="1">
                        <c:v>455.9</c:v>
                      </c:pt>
                      <c:pt idx="2">
                        <c:v>400.7</c:v>
                      </c:pt>
                      <c:pt idx="3">
                        <c:v>422.2</c:v>
                      </c:pt>
                      <c:pt idx="4">
                        <c:v>437.5</c:v>
                      </c:pt>
                      <c:pt idx="5">
                        <c:v>384</c:v>
                      </c:pt>
                      <c:pt idx="6">
                        <c:v>368</c:v>
                      </c:pt>
                      <c:pt idx="7">
                        <c:v>399</c:v>
                      </c:pt>
                      <c:pt idx="8">
                        <c:v>404.3</c:v>
                      </c:pt>
                      <c:pt idx="9">
                        <c:v>453.4</c:v>
                      </c:pt>
                      <c:pt idx="10">
                        <c:v>428</c:v>
                      </c:pt>
                      <c:pt idx="11">
                        <c:v>438.9</c:v>
                      </c:pt>
                      <c:pt idx="12">
                        <c:v>397.8</c:v>
                      </c:pt>
                      <c:pt idx="13">
                        <c:v>435.8</c:v>
                      </c:pt>
                      <c:pt idx="14">
                        <c:v>426.5</c:v>
                      </c:pt>
                      <c:pt idx="15">
                        <c:v>422.1</c:v>
                      </c:pt>
                      <c:pt idx="16">
                        <c:v>349</c:v>
                      </c:pt>
                      <c:pt idx="17">
                        <c:v>392.9</c:v>
                      </c:pt>
                      <c:pt idx="18">
                        <c:v>370.7</c:v>
                      </c:pt>
                      <c:pt idx="19">
                        <c:v>411.7</c:v>
                      </c:pt>
                      <c:pt idx="20">
                        <c:v>397</c:v>
                      </c:pt>
                      <c:pt idx="21">
                        <c:v>407</c:v>
                      </c:pt>
                      <c:pt idx="22">
                        <c:v>411.7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35-419A-9FD8-9FB9BA0B837A}"/>
                  </c:ext>
                </c:extLst>
              </c15:ser>
            </c15:filteredScatterSeries>
          </c:ext>
        </c:extLst>
      </c:scatterChart>
      <c:valAx>
        <c:axId val="577391960"/>
        <c:scaling>
          <c:orientation val="minMax"/>
          <c:max val="1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6080"/>
        <c:crosses val="autoZero"/>
        <c:crossBetween val="midCat"/>
      </c:valAx>
      <c:valAx>
        <c:axId val="5773860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9196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layout>
        <c:manualLayout>
          <c:xMode val="edge"/>
          <c:yMode val="edge"/>
          <c:x val="1.0025062656641603E-2"/>
          <c:y val="0.83075520199150366"/>
          <c:w val="0.92002683875041913"/>
          <c:h val="0.162371945774819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ysClr val="windowText" lastClr="000000"/>
                </a:solidFill>
              </a:rPr>
              <a:t>1000 ppm Comparative Analysis btw </a:t>
            </a:r>
            <a:r>
              <a:rPr lang="en-GB" sz="1400">
                <a:solidFill>
                  <a:sysClr val="windowText" lastClr="000000"/>
                </a:solidFill>
              </a:rPr>
              <a:t>Amyris </a:t>
            </a:r>
            <a:r>
              <a:rPr lang="en-US" sz="1400">
                <a:solidFill>
                  <a:sysClr val="windowText" lastClr="000000"/>
                </a:solidFill>
              </a:rPr>
              <a:t>&amp; 100% Jet A-1</a:t>
            </a:r>
            <a:r>
              <a:rPr lang="en-US" sz="1400" baseline="0">
                <a:solidFill>
                  <a:sysClr val="windowText" lastClr="000000"/>
                </a:solidFill>
              </a:rPr>
              <a:t> fuel</a:t>
            </a:r>
            <a:r>
              <a:rPr lang="en-US" sz="1400">
                <a:solidFill>
                  <a:sysClr val="windowText" lastClr="000000"/>
                </a:solidFill>
              </a:rPr>
              <a:t>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61687683776369"/>
          <c:y val="0.14523737359566585"/>
          <c:w val="0.80893710654589224"/>
          <c:h val="0.53888782315808259"/>
        </c:manualLayout>
      </c:layout>
      <c:scatterChart>
        <c:scatterStyle val="lineMarker"/>
        <c:varyColors val="0"/>
        <c:ser>
          <c:idx val="0"/>
          <c:order val="0"/>
          <c:tx>
            <c:v>50% JET A1 &amp; 50% Amyris test 2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xVal>
            <c:numRef>
              <c:f>'50% JET A1 &amp; 50% Amyris (2)'!$R$4:$R$24</c:f>
              <c:numCache>
                <c:formatCode>0.00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18</c:v>
                </c:pt>
                <c:pt idx="5">
                  <c:v>20</c:v>
                </c:pt>
                <c:pt idx="6">
                  <c:v>54</c:v>
                </c:pt>
                <c:pt idx="7">
                  <c:v>57</c:v>
                </c:pt>
                <c:pt idx="8">
                  <c:v>58</c:v>
                </c:pt>
                <c:pt idx="9">
                  <c:v>78</c:v>
                </c:pt>
                <c:pt idx="10">
                  <c:v>81</c:v>
                </c:pt>
                <c:pt idx="11">
                  <c:v>82</c:v>
                </c:pt>
                <c:pt idx="12">
                  <c:v>84</c:v>
                </c:pt>
                <c:pt idx="13">
                  <c:v>86</c:v>
                </c:pt>
                <c:pt idx="14">
                  <c:v>89</c:v>
                </c:pt>
                <c:pt idx="15">
                  <c:v>103</c:v>
                </c:pt>
                <c:pt idx="16">
                  <c:v>104</c:v>
                </c:pt>
                <c:pt idx="17">
                  <c:v>105</c:v>
                </c:pt>
                <c:pt idx="18">
                  <c:v>123</c:v>
                </c:pt>
                <c:pt idx="19">
                  <c:v>125</c:v>
                </c:pt>
                <c:pt idx="20">
                  <c:v>129</c:v>
                </c:pt>
              </c:numCache>
            </c:numRef>
          </c:xVal>
          <c:yVal>
            <c:numRef>
              <c:f>'50% JET A1 &amp; 50% Amyris (2)'!$X$4:$X$23</c:f>
              <c:numCache>
                <c:formatCode>General</c:formatCode>
                <c:ptCount val="20"/>
                <c:pt idx="0">
                  <c:v>1139.8</c:v>
                </c:pt>
                <c:pt idx="1">
                  <c:v>1147.9000000000001</c:v>
                </c:pt>
                <c:pt idx="2">
                  <c:v>1208.3</c:v>
                </c:pt>
                <c:pt idx="3">
                  <c:v>1183.2</c:v>
                </c:pt>
                <c:pt idx="6">
                  <c:v>1095.3</c:v>
                </c:pt>
                <c:pt idx="7">
                  <c:v>1049.8</c:v>
                </c:pt>
                <c:pt idx="9">
                  <c:v>519.9</c:v>
                </c:pt>
                <c:pt idx="10">
                  <c:v>554.20000000000005</c:v>
                </c:pt>
                <c:pt idx="11">
                  <c:v>543.79999999999995</c:v>
                </c:pt>
                <c:pt idx="12">
                  <c:v>487.9</c:v>
                </c:pt>
                <c:pt idx="14">
                  <c:v>455.6</c:v>
                </c:pt>
                <c:pt idx="17">
                  <c:v>475.1</c:v>
                </c:pt>
                <c:pt idx="18">
                  <c:v>491.5</c:v>
                </c:pt>
                <c:pt idx="19">
                  <c:v>489.5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63-45D5-913E-87F910901C89}"/>
            </c:ext>
          </c:extLst>
        </c:ser>
        <c:ser>
          <c:idx val="1"/>
          <c:order val="1"/>
          <c:tx>
            <c:v>50% JET A1 &amp; 50% Amyris test 1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5"/>
              </a:solidFill>
              <a:ln w="3175">
                <a:solidFill>
                  <a:schemeClr val="accent5"/>
                </a:solidFill>
                <a:round/>
              </a:ln>
              <a:effectLst/>
            </c:spPr>
          </c:marker>
          <c:xVal>
            <c:numRef>
              <c:f>'50% JET A1 &amp; 50% Amyris'!$Q$4:$Q$25</c:f>
              <c:numCache>
                <c:formatCode>0.00</c:formatCod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16</c:v>
                </c:pt>
                <c:pt idx="5">
                  <c:v>18</c:v>
                </c:pt>
                <c:pt idx="6">
                  <c:v>19</c:v>
                </c:pt>
                <c:pt idx="7">
                  <c:v>56</c:v>
                </c:pt>
                <c:pt idx="8">
                  <c:v>58</c:v>
                </c:pt>
                <c:pt idx="9">
                  <c:v>60</c:v>
                </c:pt>
                <c:pt idx="10">
                  <c:v>68</c:v>
                </c:pt>
                <c:pt idx="11">
                  <c:v>80</c:v>
                </c:pt>
                <c:pt idx="12">
                  <c:v>98</c:v>
                </c:pt>
                <c:pt idx="13">
                  <c:v>105</c:v>
                </c:pt>
                <c:pt idx="14">
                  <c:v>107</c:v>
                </c:pt>
                <c:pt idx="15">
                  <c:v>109</c:v>
                </c:pt>
                <c:pt idx="16">
                  <c:v>113</c:v>
                </c:pt>
                <c:pt idx="17">
                  <c:v>114</c:v>
                </c:pt>
                <c:pt idx="18">
                  <c:v>130</c:v>
                </c:pt>
                <c:pt idx="19">
                  <c:v>131</c:v>
                </c:pt>
                <c:pt idx="20">
                  <c:v>132</c:v>
                </c:pt>
                <c:pt idx="21">
                  <c:v>133</c:v>
                </c:pt>
              </c:numCache>
            </c:numRef>
          </c:xVal>
          <c:yVal>
            <c:numRef>
              <c:f>'50% JET A1 &amp; 50% Amyris'!$W$4:$W$25</c:f>
              <c:numCache>
                <c:formatCode>General</c:formatCode>
                <c:ptCount val="22"/>
                <c:pt idx="1">
                  <c:v>1129.2</c:v>
                </c:pt>
                <c:pt idx="4">
                  <c:v>1102.7</c:v>
                </c:pt>
                <c:pt idx="6">
                  <c:v>1000</c:v>
                </c:pt>
                <c:pt idx="7">
                  <c:v>1010.1</c:v>
                </c:pt>
                <c:pt idx="9">
                  <c:v>993.1</c:v>
                </c:pt>
                <c:pt idx="11">
                  <c:v>900</c:v>
                </c:pt>
                <c:pt idx="13">
                  <c:v>600</c:v>
                </c:pt>
                <c:pt idx="15">
                  <c:v>557.1</c:v>
                </c:pt>
                <c:pt idx="16">
                  <c:v>597.29999999999995</c:v>
                </c:pt>
                <c:pt idx="18">
                  <c:v>384</c:v>
                </c:pt>
                <c:pt idx="19">
                  <c:v>368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63-45D5-913E-87F910901C89}"/>
            </c:ext>
          </c:extLst>
        </c:ser>
        <c:ser>
          <c:idx val="3"/>
          <c:order val="3"/>
          <c:tx>
            <c:v>'75%Amyris &amp; 25% Jet A1 '!</c:v>
          </c:tx>
          <c:spPr>
            <a:ln w="2540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xVal>
            <c:numRef>
              <c:f>'75%Amyris &amp; 25% Jet A1 '!$R$4:$R$19</c:f>
              <c:numCache>
                <c:formatCode>0.00</c:formatCode>
                <c:ptCount val="16"/>
                <c:pt idx="0" formatCode="h:mm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57</c:v>
                </c:pt>
                <c:pt idx="6">
                  <c:v>60</c:v>
                </c:pt>
                <c:pt idx="7">
                  <c:v>62</c:v>
                </c:pt>
                <c:pt idx="8">
                  <c:v>69</c:v>
                </c:pt>
                <c:pt idx="9">
                  <c:v>96</c:v>
                </c:pt>
                <c:pt idx="10">
                  <c:v>100</c:v>
                </c:pt>
                <c:pt idx="11">
                  <c:v>115</c:v>
                </c:pt>
                <c:pt idx="12">
                  <c:v>117</c:v>
                </c:pt>
                <c:pt idx="13">
                  <c:v>121</c:v>
                </c:pt>
                <c:pt idx="14">
                  <c:v>123</c:v>
                </c:pt>
                <c:pt idx="15">
                  <c:v>125</c:v>
                </c:pt>
              </c:numCache>
            </c:numRef>
          </c:xVal>
          <c:yVal>
            <c:numRef>
              <c:f>'75%Amyris &amp; 25% Jet A1 '!$X$4:$X$19</c:f>
              <c:numCache>
                <c:formatCode>General</c:formatCode>
                <c:ptCount val="16"/>
                <c:pt idx="0">
                  <c:v>1108</c:v>
                </c:pt>
                <c:pt idx="1">
                  <c:v>1108</c:v>
                </c:pt>
                <c:pt idx="5">
                  <c:v>954.5</c:v>
                </c:pt>
                <c:pt idx="7">
                  <c:v>924.9</c:v>
                </c:pt>
                <c:pt idx="8">
                  <c:v>908.9</c:v>
                </c:pt>
                <c:pt idx="14">
                  <c:v>881.9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D63-45D5-913E-87F910901C89}"/>
            </c:ext>
          </c:extLst>
        </c:ser>
        <c:ser>
          <c:idx val="6"/>
          <c:order val="6"/>
          <c:tx>
            <c:v>'100% jet A-1'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6"/>
            <c:spPr>
              <a:noFill/>
              <a:ln w="9525">
                <a:noFill/>
                <a:round/>
              </a:ln>
              <a:effectLst/>
            </c:spPr>
          </c:marker>
          <c:trendline>
            <c:name>100% Jet A-1</c:name>
            <c:spPr>
              <a:ln w="25400" cap="rnd">
                <a:solidFill>
                  <a:srgbClr val="92D050"/>
                </a:solidFill>
                <a:prstDash val="sysDash"/>
              </a:ln>
              <a:effectLst/>
            </c:spPr>
            <c:trendlineType val="exp"/>
            <c:dispRSqr val="0"/>
            <c:dispEq val="0"/>
          </c:trendline>
          <c:xVal>
            <c:numRef>
              <c:f>'100 JET AI TRIPLIC'!$R$4:$R$23</c:f>
              <c:numCache>
                <c:formatCode>0.00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</c:numCache>
            </c:numRef>
          </c:xVal>
          <c:yVal>
            <c:numRef>
              <c:f>'100 JET AI TRIPLIC'!$X$4:$X$23</c:f>
              <c:numCache>
                <c:formatCode>General</c:formatCode>
                <c:ptCount val="20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D63-45D5-913E-87F910901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385688"/>
        <c:axId val="577386472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75% s-8 25% Hexanol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6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  <a:round/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'75% s-8 25% Hexanol'!$D$4:$D$26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21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73</c:v>
                      </c:pt>
                      <c:pt idx="11">
                        <c:v>74</c:v>
                      </c:pt>
                      <c:pt idx="12">
                        <c:v>76</c:v>
                      </c:pt>
                      <c:pt idx="13">
                        <c:v>97</c:v>
                      </c:pt>
                      <c:pt idx="14">
                        <c:v>99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111</c:v>
                      </c:pt>
                      <c:pt idx="19">
                        <c:v>112</c:v>
                      </c:pt>
                      <c:pt idx="20">
                        <c:v>113</c:v>
                      </c:pt>
                      <c:pt idx="21">
                        <c:v>114</c:v>
                      </c:pt>
                      <c:pt idx="22">
                        <c:v>116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'75% s-8 25% Hexanol'!$I$4:$I$26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692.1</c:v>
                      </c:pt>
                      <c:pt idx="1">
                        <c:v>682.3</c:v>
                      </c:pt>
                      <c:pt idx="2">
                        <c:v>673</c:v>
                      </c:pt>
                      <c:pt idx="3">
                        <c:v>648.79999999999995</c:v>
                      </c:pt>
                      <c:pt idx="4">
                        <c:v>693</c:v>
                      </c:pt>
                      <c:pt idx="5">
                        <c:v>664</c:v>
                      </c:pt>
                      <c:pt idx="6">
                        <c:v>633.70000000000005</c:v>
                      </c:pt>
                      <c:pt idx="7">
                        <c:v>644.9</c:v>
                      </c:pt>
                      <c:pt idx="8">
                        <c:v>625</c:v>
                      </c:pt>
                      <c:pt idx="9">
                        <c:v>634.29999999999995</c:v>
                      </c:pt>
                      <c:pt idx="10">
                        <c:v>555.70000000000005</c:v>
                      </c:pt>
                      <c:pt idx="11">
                        <c:v>574.70000000000005</c:v>
                      </c:pt>
                      <c:pt idx="12">
                        <c:v>556.4</c:v>
                      </c:pt>
                      <c:pt idx="13">
                        <c:v>587</c:v>
                      </c:pt>
                      <c:pt idx="14">
                        <c:v>500</c:v>
                      </c:pt>
                      <c:pt idx="15">
                        <c:v>471.9</c:v>
                      </c:pt>
                      <c:pt idx="16">
                        <c:v>513</c:v>
                      </c:pt>
                      <c:pt idx="17">
                        <c:v>455.4</c:v>
                      </c:pt>
                      <c:pt idx="18">
                        <c:v>643.79999999999995</c:v>
                      </c:pt>
                      <c:pt idx="19">
                        <c:v>488.4</c:v>
                      </c:pt>
                      <c:pt idx="20">
                        <c:v>508.8</c:v>
                      </c:pt>
                      <c:pt idx="21">
                        <c:v>530.29999999999995</c:v>
                      </c:pt>
                      <c:pt idx="22">
                        <c:v>561.70000000000005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8D63-45D5-913E-87F910901C89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75% GTL &amp; 25% Jet A1'!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tar"/>
                  <c:size val="6"/>
                  <c:spPr>
                    <a:noFill/>
                    <a:ln w="9525">
                      <a:solidFill>
                        <a:schemeClr val="accent5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A1'!$D$4:$D$33</c15:sqref>
                        </c15:formulaRef>
                      </c:ext>
                    </c:extLst>
                    <c:numCache>
                      <c:formatCode>0.00</c:formatCode>
                      <c:ptCount val="30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7</c:v>
                      </c:pt>
                      <c:pt idx="4">
                        <c:v>10</c:v>
                      </c:pt>
                      <c:pt idx="5">
                        <c:v>12</c:v>
                      </c:pt>
                      <c:pt idx="6">
                        <c:v>15</c:v>
                      </c:pt>
                      <c:pt idx="7">
                        <c:v>21</c:v>
                      </c:pt>
                      <c:pt idx="8">
                        <c:v>26</c:v>
                      </c:pt>
                      <c:pt idx="9">
                        <c:v>28</c:v>
                      </c:pt>
                      <c:pt idx="10">
                        <c:v>29</c:v>
                      </c:pt>
                      <c:pt idx="11">
                        <c:v>33</c:v>
                      </c:pt>
                      <c:pt idx="12">
                        <c:v>36</c:v>
                      </c:pt>
                      <c:pt idx="13">
                        <c:v>38</c:v>
                      </c:pt>
                      <c:pt idx="14">
                        <c:v>40</c:v>
                      </c:pt>
                      <c:pt idx="15">
                        <c:v>52</c:v>
                      </c:pt>
                      <c:pt idx="16">
                        <c:v>56</c:v>
                      </c:pt>
                      <c:pt idx="17">
                        <c:v>69</c:v>
                      </c:pt>
                      <c:pt idx="18">
                        <c:v>71</c:v>
                      </c:pt>
                      <c:pt idx="19">
                        <c:v>73</c:v>
                      </c:pt>
                      <c:pt idx="20">
                        <c:v>75</c:v>
                      </c:pt>
                      <c:pt idx="21">
                        <c:v>80</c:v>
                      </c:pt>
                      <c:pt idx="22">
                        <c:v>95</c:v>
                      </c:pt>
                      <c:pt idx="23">
                        <c:v>97</c:v>
                      </c:pt>
                      <c:pt idx="24">
                        <c:v>125</c:v>
                      </c:pt>
                      <c:pt idx="25">
                        <c:v>135</c:v>
                      </c:pt>
                      <c:pt idx="26">
                        <c:v>158</c:v>
                      </c:pt>
                      <c:pt idx="27">
                        <c:v>163</c:v>
                      </c:pt>
                      <c:pt idx="28">
                        <c:v>165</c:v>
                      </c:pt>
                      <c:pt idx="29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A1'!$J$4:$J$33</c15:sqref>
                        </c15:formulaRef>
                      </c:ext>
                    </c:extLst>
                    <c:numCache>
                      <c:formatCode>General</c:formatCode>
                      <c:ptCount val="30"/>
                      <c:pt idx="1">
                        <c:v>482.1</c:v>
                      </c:pt>
                      <c:pt idx="2">
                        <c:v>512.1</c:v>
                      </c:pt>
                      <c:pt idx="3">
                        <c:v>448.4</c:v>
                      </c:pt>
                      <c:pt idx="4">
                        <c:v>551.5</c:v>
                      </c:pt>
                      <c:pt idx="7">
                        <c:v>375.6</c:v>
                      </c:pt>
                      <c:pt idx="8">
                        <c:v>372.2</c:v>
                      </c:pt>
                      <c:pt idx="12">
                        <c:v>416.3</c:v>
                      </c:pt>
                      <c:pt idx="17">
                        <c:v>405.8</c:v>
                      </c:pt>
                      <c:pt idx="18">
                        <c:v>401.5</c:v>
                      </c:pt>
                      <c:pt idx="19">
                        <c:v>386.3</c:v>
                      </c:pt>
                      <c:pt idx="21">
                        <c:v>351.4</c:v>
                      </c:pt>
                      <c:pt idx="22">
                        <c:v>356.5</c:v>
                      </c:pt>
                      <c:pt idx="24">
                        <c:v>326</c:v>
                      </c:pt>
                      <c:pt idx="25">
                        <c:v>345.6</c:v>
                      </c:pt>
                      <c:pt idx="28">
                        <c:v>374.8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D63-45D5-913E-87F910901C89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'100% Amyris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6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Duplicate'!$P$4:$P$25</c15:sqref>
                        </c15:formulaRef>
                      </c:ext>
                    </c:extLst>
                    <c:numCache>
                      <c:formatCode>0.00</c:formatCode>
                      <c:ptCount val="22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7</c:v>
                      </c:pt>
                      <c:pt idx="4">
                        <c:v>9</c:v>
                      </c:pt>
                      <c:pt idx="5">
                        <c:v>23</c:v>
                      </c:pt>
                      <c:pt idx="6">
                        <c:v>24</c:v>
                      </c:pt>
                      <c:pt idx="7">
                        <c:v>56</c:v>
                      </c:pt>
                      <c:pt idx="8">
                        <c:v>57</c:v>
                      </c:pt>
                      <c:pt idx="9">
                        <c:v>58</c:v>
                      </c:pt>
                      <c:pt idx="10">
                        <c:v>59</c:v>
                      </c:pt>
                      <c:pt idx="11">
                        <c:v>60</c:v>
                      </c:pt>
                      <c:pt idx="12">
                        <c:v>73</c:v>
                      </c:pt>
                      <c:pt idx="13">
                        <c:v>75</c:v>
                      </c:pt>
                      <c:pt idx="14">
                        <c:v>100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114</c:v>
                      </c:pt>
                      <c:pt idx="19">
                        <c:v>115</c:v>
                      </c:pt>
                      <c:pt idx="20">
                        <c:v>117</c:v>
                      </c:pt>
                      <c:pt idx="21">
                        <c:v>118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Duplicate'!$U$4:$U$25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3">
                        <c:v>1196</c:v>
                      </c:pt>
                      <c:pt idx="4">
                        <c:v>1175</c:v>
                      </c:pt>
                      <c:pt idx="5">
                        <c:v>1100.4000000000001</c:v>
                      </c:pt>
                      <c:pt idx="6">
                        <c:v>1077.9000000000001</c:v>
                      </c:pt>
                      <c:pt idx="9">
                        <c:v>1089.3</c:v>
                      </c:pt>
                      <c:pt idx="12">
                        <c:v>1036.8</c:v>
                      </c:pt>
                      <c:pt idx="15">
                        <c:v>967.9</c:v>
                      </c:pt>
                      <c:pt idx="16">
                        <c:v>993.6</c:v>
                      </c:pt>
                      <c:pt idx="18">
                        <c:v>1018.1</c:v>
                      </c:pt>
                      <c:pt idx="19">
                        <c:v>994</c:v>
                      </c:pt>
                      <c:pt idx="20">
                        <c:v>1035.4000000000001</c:v>
                      </c:pt>
                      <c:pt idx="21">
                        <c:v>994.6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D63-45D5-913E-87F910901C8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v>50% JET A1 &amp; 50% S-8'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ot"/>
                  <c:size val="6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Dup'!$D$4:$D$18</c15:sqref>
                        </c15:formulaRef>
                      </c:ext>
                    </c:extLst>
                    <c:numCache>
                      <c:formatCode>0.00</c:formatCode>
                      <c:ptCount val="15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26</c:v>
                      </c:pt>
                      <c:pt idx="5">
                        <c:v>28</c:v>
                      </c:pt>
                      <c:pt idx="6">
                        <c:v>32</c:v>
                      </c:pt>
                      <c:pt idx="7">
                        <c:v>35</c:v>
                      </c:pt>
                      <c:pt idx="8">
                        <c:v>39</c:v>
                      </c:pt>
                      <c:pt idx="9">
                        <c:v>40</c:v>
                      </c:pt>
                      <c:pt idx="10">
                        <c:v>45</c:v>
                      </c:pt>
                      <c:pt idx="11">
                        <c:v>50</c:v>
                      </c:pt>
                      <c:pt idx="12">
                        <c:v>83</c:v>
                      </c:pt>
                      <c:pt idx="13">
                        <c:v>86</c:v>
                      </c:pt>
                      <c:pt idx="14">
                        <c:v>88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Dup'!$J$4:$J$18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583</c:v>
                      </c:pt>
                      <c:pt idx="1">
                        <c:v>535.1</c:v>
                      </c:pt>
                      <c:pt idx="2">
                        <c:v>577.20000000000005</c:v>
                      </c:pt>
                      <c:pt idx="3">
                        <c:v>582.29999999999995</c:v>
                      </c:pt>
                      <c:pt idx="4">
                        <c:v>578.20000000000005</c:v>
                      </c:pt>
                      <c:pt idx="5">
                        <c:v>524.6</c:v>
                      </c:pt>
                      <c:pt idx="6">
                        <c:v>535.6</c:v>
                      </c:pt>
                      <c:pt idx="7">
                        <c:v>511.7</c:v>
                      </c:pt>
                      <c:pt idx="8">
                        <c:v>497.9</c:v>
                      </c:pt>
                      <c:pt idx="9">
                        <c:v>497.2</c:v>
                      </c:pt>
                      <c:pt idx="10">
                        <c:v>521.9</c:v>
                      </c:pt>
                      <c:pt idx="11">
                        <c:v>497.4</c:v>
                      </c:pt>
                      <c:pt idx="12">
                        <c:v>489.9</c:v>
                      </c:pt>
                      <c:pt idx="13">
                        <c:v>458.9</c:v>
                      </c:pt>
                      <c:pt idx="14">
                        <c:v>453.9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8D63-45D5-913E-87F910901C89}"/>
                  </c:ext>
                </c:extLst>
              </c15:ser>
            </c15:filteredScatterSeries>
            <c15:filteredScatterSeries>
              <c15:ser>
                <c:idx val="8"/>
                <c:order val="8"/>
                <c:tx>
                  <c:v>100% s-8 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ash"/>
                  <c:size val="6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Duplicate'!$D$4:$D$31</c15:sqref>
                        </c15:formulaRef>
                      </c:ext>
                    </c:extLst>
                    <c:numCache>
                      <c:formatCode>0.00</c:formatCode>
                      <c:ptCount val="28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7</c:v>
                      </c:pt>
                      <c:pt idx="4">
                        <c:v>15</c:v>
                      </c:pt>
                      <c:pt idx="5">
                        <c:v>16</c:v>
                      </c:pt>
                      <c:pt idx="6">
                        <c:v>17</c:v>
                      </c:pt>
                      <c:pt idx="7">
                        <c:v>18</c:v>
                      </c:pt>
                      <c:pt idx="8">
                        <c:v>34</c:v>
                      </c:pt>
                      <c:pt idx="9">
                        <c:v>37</c:v>
                      </c:pt>
                      <c:pt idx="10">
                        <c:v>38</c:v>
                      </c:pt>
                      <c:pt idx="11">
                        <c:v>41</c:v>
                      </c:pt>
                      <c:pt idx="12">
                        <c:v>43</c:v>
                      </c:pt>
                      <c:pt idx="13">
                        <c:v>55</c:v>
                      </c:pt>
                      <c:pt idx="14">
                        <c:v>56</c:v>
                      </c:pt>
                      <c:pt idx="15">
                        <c:v>97</c:v>
                      </c:pt>
                      <c:pt idx="16">
                        <c:v>100</c:v>
                      </c:pt>
                      <c:pt idx="17">
                        <c:v>104</c:v>
                      </c:pt>
                      <c:pt idx="18">
                        <c:v>106</c:v>
                      </c:pt>
                      <c:pt idx="19">
                        <c:v>109</c:v>
                      </c:pt>
                      <c:pt idx="20">
                        <c:v>127</c:v>
                      </c:pt>
                      <c:pt idx="21">
                        <c:v>145</c:v>
                      </c:pt>
                      <c:pt idx="22">
                        <c:v>151</c:v>
                      </c:pt>
                      <c:pt idx="23">
                        <c:v>152</c:v>
                      </c:pt>
                      <c:pt idx="24">
                        <c:v>154</c:v>
                      </c:pt>
                      <c:pt idx="25">
                        <c:v>155</c:v>
                      </c:pt>
                      <c:pt idx="26">
                        <c:v>172</c:v>
                      </c:pt>
                      <c:pt idx="27">
                        <c:v>177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Duplicate'!$I$4:$I$31</c15:sqref>
                        </c15:formulaRef>
                      </c:ext>
                    </c:extLst>
                    <c:numCache>
                      <c:formatCode>General</c:formatCode>
                      <c:ptCount val="28"/>
                      <c:pt idx="0">
                        <c:v>475.2</c:v>
                      </c:pt>
                      <c:pt idx="1">
                        <c:v>415.8</c:v>
                      </c:pt>
                      <c:pt idx="2">
                        <c:v>425.1</c:v>
                      </c:pt>
                      <c:pt idx="3">
                        <c:v>387.2</c:v>
                      </c:pt>
                      <c:pt idx="4">
                        <c:v>395.8</c:v>
                      </c:pt>
                      <c:pt idx="5">
                        <c:v>414.4</c:v>
                      </c:pt>
                      <c:pt idx="6">
                        <c:v>411.9</c:v>
                      </c:pt>
                      <c:pt idx="7">
                        <c:v>395</c:v>
                      </c:pt>
                      <c:pt idx="8">
                        <c:v>365.4</c:v>
                      </c:pt>
                      <c:pt idx="9" formatCode="0.0">
                        <c:v>337.3</c:v>
                      </c:pt>
                      <c:pt idx="10">
                        <c:v>296.7</c:v>
                      </c:pt>
                      <c:pt idx="11">
                        <c:v>299.7</c:v>
                      </c:pt>
                      <c:pt idx="12" formatCode="0.0">
                        <c:v>320.2</c:v>
                      </c:pt>
                      <c:pt idx="13" formatCode="0.0">
                        <c:v>316.3</c:v>
                      </c:pt>
                      <c:pt idx="14" formatCode="0.0">
                        <c:v>329.6</c:v>
                      </c:pt>
                      <c:pt idx="15" formatCode="0.0">
                        <c:v>248.1</c:v>
                      </c:pt>
                      <c:pt idx="19" formatCode="0.0">
                        <c:v>227.5</c:v>
                      </c:pt>
                      <c:pt idx="20" formatCode="0.0">
                        <c:v>216.6</c:v>
                      </c:pt>
                      <c:pt idx="21" formatCode="0.0">
                        <c:v>172.5</c:v>
                      </c:pt>
                      <c:pt idx="22">
                        <c:v>193.1</c:v>
                      </c:pt>
                      <c:pt idx="23">
                        <c:v>191.8</c:v>
                      </c:pt>
                      <c:pt idx="24">
                        <c:v>169.6</c:v>
                      </c:pt>
                      <c:pt idx="25">
                        <c:v>175.8</c:v>
                      </c:pt>
                      <c:pt idx="26">
                        <c:v>142.69999999999999</c:v>
                      </c:pt>
                      <c:pt idx="27">
                        <c:v>148.6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8D63-45D5-913E-87F910901C89}"/>
                  </c:ext>
                </c:extLst>
              </c15:ser>
            </c15:filteredScatterSeries>
          </c:ext>
        </c:extLst>
      </c:scatterChart>
      <c:valAx>
        <c:axId val="577385688"/>
        <c:scaling>
          <c:orientation val="minMax"/>
          <c:max val="1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6472"/>
        <c:crosses val="autoZero"/>
        <c:crossBetween val="midCat"/>
      </c:valAx>
      <c:valAx>
        <c:axId val="577386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56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3"/>
        <c:delete val="1"/>
      </c:legendEntry>
      <c:layout>
        <c:manualLayout>
          <c:xMode val="edge"/>
          <c:yMode val="edge"/>
          <c:x val="0"/>
          <c:y val="0.840163922068488"/>
          <c:w val="1"/>
          <c:h val="0.159836077931511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GTL-S8 duplicate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978937007874015"/>
          <c:y val="0.17185595567867035"/>
          <c:w val="0.7094317585301837"/>
          <c:h val="0.68999701907067712"/>
        </c:manualLayout>
      </c:layout>
      <c:scatterChart>
        <c:scatterStyle val="lineMarker"/>
        <c:varyColors val="0"/>
        <c:ser>
          <c:idx val="4"/>
          <c:order val="3"/>
          <c:tx>
            <c:v>100% GTL S-8 duplicate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28575">
                <a:solidFill>
                  <a:schemeClr val="accent4">
                    <a:lumMod val="60000"/>
                    <a:alpha val="96000"/>
                  </a:schemeClr>
                </a:solidFill>
              </a:ln>
              <a:effectLst/>
            </c:spPr>
          </c:marker>
          <c:xVal>
            <c:numRef>
              <c:f>'100% s-8 GTL'!$R$6:$R$42</c:f>
              <c:numCache>
                <c:formatCode>0.00</c:formatCode>
                <c:ptCount val="37"/>
                <c:pt idx="0">
                  <c:v>3</c:v>
                </c:pt>
                <c:pt idx="1">
                  <c:v>7</c:v>
                </c:pt>
                <c:pt idx="2">
                  <c:v>21</c:v>
                </c:pt>
                <c:pt idx="3">
                  <c:v>37</c:v>
                </c:pt>
                <c:pt idx="4">
                  <c:v>42</c:v>
                </c:pt>
                <c:pt idx="5">
                  <c:v>44</c:v>
                </c:pt>
                <c:pt idx="6">
                  <c:v>46</c:v>
                </c:pt>
                <c:pt idx="7">
                  <c:v>48</c:v>
                </c:pt>
                <c:pt idx="8">
                  <c:v>50</c:v>
                </c:pt>
                <c:pt idx="9">
                  <c:v>54</c:v>
                </c:pt>
                <c:pt idx="10">
                  <c:v>57</c:v>
                </c:pt>
                <c:pt idx="11">
                  <c:v>59</c:v>
                </c:pt>
                <c:pt idx="12">
                  <c:v>62</c:v>
                </c:pt>
                <c:pt idx="13">
                  <c:v>64</c:v>
                </c:pt>
                <c:pt idx="14">
                  <c:v>67</c:v>
                </c:pt>
                <c:pt idx="15">
                  <c:v>70</c:v>
                </c:pt>
                <c:pt idx="16">
                  <c:v>76</c:v>
                </c:pt>
                <c:pt idx="17">
                  <c:v>78</c:v>
                </c:pt>
                <c:pt idx="18">
                  <c:v>79</c:v>
                </c:pt>
                <c:pt idx="19">
                  <c:v>81</c:v>
                </c:pt>
                <c:pt idx="20">
                  <c:v>86</c:v>
                </c:pt>
                <c:pt idx="21">
                  <c:v>88</c:v>
                </c:pt>
                <c:pt idx="22">
                  <c:v>121</c:v>
                </c:pt>
                <c:pt idx="23">
                  <c:v>125</c:v>
                </c:pt>
                <c:pt idx="24">
                  <c:v>130</c:v>
                </c:pt>
                <c:pt idx="25">
                  <c:v>132</c:v>
                </c:pt>
                <c:pt idx="26">
                  <c:v>136</c:v>
                </c:pt>
                <c:pt idx="27">
                  <c:v>143</c:v>
                </c:pt>
                <c:pt idx="28">
                  <c:v>153</c:v>
                </c:pt>
                <c:pt idx="29">
                  <c:v>155</c:v>
                </c:pt>
                <c:pt idx="30">
                  <c:v>161</c:v>
                </c:pt>
                <c:pt idx="31">
                  <c:v>166</c:v>
                </c:pt>
                <c:pt idx="32">
                  <c:v>169</c:v>
                </c:pt>
                <c:pt idx="33">
                  <c:v>172</c:v>
                </c:pt>
                <c:pt idx="34">
                  <c:v>176</c:v>
                </c:pt>
                <c:pt idx="35">
                  <c:v>180</c:v>
                </c:pt>
                <c:pt idx="36">
                  <c:v>183</c:v>
                </c:pt>
              </c:numCache>
            </c:numRef>
          </c:xVal>
          <c:yVal>
            <c:numRef>
              <c:f>'100% s-8 GTL'!$W$6:$W$42</c:f>
              <c:numCache>
                <c:formatCode>0.0</c:formatCode>
                <c:ptCount val="37"/>
                <c:pt idx="0">
                  <c:v>701.6</c:v>
                </c:pt>
                <c:pt idx="1">
                  <c:v>737.9</c:v>
                </c:pt>
                <c:pt idx="2">
                  <c:v>678.3</c:v>
                </c:pt>
                <c:pt idx="3">
                  <c:v>593.79999999999995</c:v>
                </c:pt>
                <c:pt idx="4">
                  <c:v>736.4</c:v>
                </c:pt>
                <c:pt idx="5">
                  <c:v>593.79999999999995</c:v>
                </c:pt>
                <c:pt idx="6">
                  <c:v>476.2</c:v>
                </c:pt>
                <c:pt idx="7">
                  <c:v>522.5</c:v>
                </c:pt>
                <c:pt idx="8">
                  <c:v>526.5</c:v>
                </c:pt>
                <c:pt idx="9">
                  <c:v>441.5</c:v>
                </c:pt>
                <c:pt idx="10">
                  <c:v>388.9</c:v>
                </c:pt>
                <c:pt idx="11">
                  <c:v>285.3</c:v>
                </c:pt>
                <c:pt idx="12">
                  <c:v>285.3</c:v>
                </c:pt>
                <c:pt idx="13">
                  <c:v>261.2</c:v>
                </c:pt>
                <c:pt idx="14">
                  <c:v>250.8</c:v>
                </c:pt>
                <c:pt idx="15">
                  <c:v>320.2</c:v>
                </c:pt>
                <c:pt idx="16">
                  <c:v>322.8</c:v>
                </c:pt>
                <c:pt idx="17">
                  <c:v>228</c:v>
                </c:pt>
                <c:pt idx="18">
                  <c:v>291.89999999999998</c:v>
                </c:pt>
                <c:pt idx="19">
                  <c:v>318.8</c:v>
                </c:pt>
                <c:pt idx="20">
                  <c:v>237.8</c:v>
                </c:pt>
                <c:pt idx="21">
                  <c:v>265.5</c:v>
                </c:pt>
                <c:pt idx="22">
                  <c:v>238.5</c:v>
                </c:pt>
                <c:pt idx="23">
                  <c:v>181.4</c:v>
                </c:pt>
                <c:pt idx="24">
                  <c:v>158.4</c:v>
                </c:pt>
                <c:pt idx="25">
                  <c:v>220</c:v>
                </c:pt>
                <c:pt idx="26">
                  <c:v>255</c:v>
                </c:pt>
                <c:pt idx="27">
                  <c:v>221.3</c:v>
                </c:pt>
                <c:pt idx="28">
                  <c:v>160.9</c:v>
                </c:pt>
                <c:pt idx="29">
                  <c:v>158.80000000000001</c:v>
                </c:pt>
                <c:pt idx="30">
                  <c:v>156.1</c:v>
                </c:pt>
                <c:pt idx="31">
                  <c:v>147.9</c:v>
                </c:pt>
                <c:pt idx="32">
                  <c:v>146.69999999999999</c:v>
                </c:pt>
                <c:pt idx="33">
                  <c:v>199</c:v>
                </c:pt>
                <c:pt idx="34">
                  <c:v>207</c:v>
                </c:pt>
                <c:pt idx="35">
                  <c:v>197.4</c:v>
                </c:pt>
                <c:pt idx="36">
                  <c:v>141.69999999999999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8C-4482-AFAD-516BADD2497D}"/>
            </c:ext>
          </c:extLst>
        </c:ser>
        <c:ser>
          <c:idx val="5"/>
          <c:order val="4"/>
          <c:tx>
            <c:v>100% s-8 Duplicate'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'100% s-8 Duplicate'!$R$4:$R$39</c:f>
              <c:numCache>
                <c:formatCode>0.00</c:formatCode>
                <c:ptCount val="36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  <c:pt idx="35">
                  <c:v>177</c:v>
                </c:pt>
              </c:numCache>
            </c:numRef>
          </c:xVal>
          <c:yVal>
            <c:numRef>
              <c:f>'100% s-8 Duplicate'!$X$4:$X$39</c:f>
              <c:numCache>
                <c:formatCode>0.0</c:formatCode>
                <c:ptCount val="36"/>
                <c:pt idx="0">
                  <c:v>1075.3</c:v>
                </c:pt>
                <c:pt idx="1">
                  <c:v>894.4</c:v>
                </c:pt>
                <c:pt idx="2">
                  <c:v>1260.9000000000001</c:v>
                </c:pt>
                <c:pt idx="3">
                  <c:v>1113.8</c:v>
                </c:pt>
                <c:pt idx="4">
                  <c:v>1000</c:v>
                </c:pt>
                <c:pt idx="5">
                  <c:v>629.5</c:v>
                </c:pt>
                <c:pt idx="6">
                  <c:v>517.4</c:v>
                </c:pt>
                <c:pt idx="7">
                  <c:v>491.5</c:v>
                </c:pt>
                <c:pt idx="9">
                  <c:v>477.1</c:v>
                </c:pt>
                <c:pt idx="12">
                  <c:v>568.5</c:v>
                </c:pt>
                <c:pt idx="13">
                  <c:v>505.2</c:v>
                </c:pt>
                <c:pt idx="14">
                  <c:v>459.4</c:v>
                </c:pt>
                <c:pt idx="15">
                  <c:v>397.5</c:v>
                </c:pt>
                <c:pt idx="16">
                  <c:v>451.5</c:v>
                </c:pt>
                <c:pt idx="17">
                  <c:v>477.5</c:v>
                </c:pt>
                <c:pt idx="18">
                  <c:v>422</c:v>
                </c:pt>
                <c:pt idx="19">
                  <c:v>451.9</c:v>
                </c:pt>
                <c:pt idx="20">
                  <c:v>453.6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0">
                  <c:v>272.2</c:v>
                </c:pt>
                <c:pt idx="31">
                  <c:v>295.8</c:v>
                </c:pt>
                <c:pt idx="32">
                  <c:v>258.60000000000002</c:v>
                </c:pt>
                <c:pt idx="33">
                  <c:v>202.9</c:v>
                </c:pt>
                <c:pt idx="34">
                  <c:v>235.5</c:v>
                </c:pt>
                <c:pt idx="35">
                  <c:v>241.4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8C-4482-AFAD-516BADD2497D}"/>
            </c:ext>
          </c:extLst>
        </c:ser>
        <c:ser>
          <c:idx val="6"/>
          <c:order val="6"/>
          <c:tx>
            <c:v>100%GTL S-8 duplicate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GTL S-8 mean</c:name>
            <c:spPr>
              <a:ln w="19050">
                <a:solidFill>
                  <a:srgbClr val="00B0F0"/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'[2]100% S-8 Triplicate '!$R$4:$R$28</c:f>
              <c:numCache>
                <c:formatCode>General</c:formatCode>
                <c:ptCount val="25"/>
                <c:pt idx="0">
                  <c:v>0</c:v>
                </c:pt>
                <c:pt idx="1">
                  <c:v>8</c:v>
                </c:pt>
                <c:pt idx="2">
                  <c:v>9</c:v>
                </c:pt>
                <c:pt idx="3">
                  <c:v>11</c:v>
                </c:pt>
                <c:pt idx="4">
                  <c:v>12</c:v>
                </c:pt>
                <c:pt idx="5">
                  <c:v>25</c:v>
                </c:pt>
                <c:pt idx="6">
                  <c:v>28</c:v>
                </c:pt>
                <c:pt idx="7">
                  <c:v>30</c:v>
                </c:pt>
                <c:pt idx="8">
                  <c:v>31</c:v>
                </c:pt>
                <c:pt idx="9">
                  <c:v>47</c:v>
                </c:pt>
                <c:pt idx="10">
                  <c:v>48</c:v>
                </c:pt>
                <c:pt idx="11">
                  <c:v>49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62</c:v>
                </c:pt>
                <c:pt idx="16">
                  <c:v>63</c:v>
                </c:pt>
                <c:pt idx="17">
                  <c:v>67</c:v>
                </c:pt>
                <c:pt idx="18">
                  <c:v>120</c:v>
                </c:pt>
                <c:pt idx="19">
                  <c:v>121</c:v>
                </c:pt>
                <c:pt idx="20">
                  <c:v>123</c:v>
                </c:pt>
                <c:pt idx="21">
                  <c:v>126</c:v>
                </c:pt>
                <c:pt idx="22">
                  <c:v>164</c:v>
                </c:pt>
                <c:pt idx="23">
                  <c:v>166</c:v>
                </c:pt>
                <c:pt idx="24">
                  <c:v>168</c:v>
                </c:pt>
              </c:numCache>
            </c:numRef>
          </c:xVal>
          <c:yVal>
            <c:numRef>
              <c:f>'[2]100% S-8 Triplicate '!$X$6:$X$28</c:f>
              <c:numCache>
                <c:formatCode>General</c:formatCode>
                <c:ptCount val="23"/>
                <c:pt idx="0">
                  <c:v>1039.4000000000001</c:v>
                </c:pt>
                <c:pt idx="2">
                  <c:v>599.6</c:v>
                </c:pt>
                <c:pt idx="3">
                  <c:v>1096.8</c:v>
                </c:pt>
                <c:pt idx="4">
                  <c:v>1021.2</c:v>
                </c:pt>
                <c:pt idx="5">
                  <c:v>1017</c:v>
                </c:pt>
                <c:pt idx="6">
                  <c:v>1017.8</c:v>
                </c:pt>
                <c:pt idx="7">
                  <c:v>806.7</c:v>
                </c:pt>
                <c:pt idx="8">
                  <c:v>799.2</c:v>
                </c:pt>
                <c:pt idx="9">
                  <c:v>867.7</c:v>
                </c:pt>
                <c:pt idx="10">
                  <c:v>606.9</c:v>
                </c:pt>
                <c:pt idx="11">
                  <c:v>578</c:v>
                </c:pt>
                <c:pt idx="12">
                  <c:v>749</c:v>
                </c:pt>
                <c:pt idx="13">
                  <c:v>410.4</c:v>
                </c:pt>
                <c:pt idx="14">
                  <c:v>452.8</c:v>
                </c:pt>
                <c:pt idx="15">
                  <c:v>469.9</c:v>
                </c:pt>
                <c:pt idx="16">
                  <c:v>322.3</c:v>
                </c:pt>
                <c:pt idx="17">
                  <c:v>271</c:v>
                </c:pt>
                <c:pt idx="18">
                  <c:v>217</c:v>
                </c:pt>
                <c:pt idx="19">
                  <c:v>221.2</c:v>
                </c:pt>
                <c:pt idx="20">
                  <c:v>178</c:v>
                </c:pt>
                <c:pt idx="21">
                  <c:v>185</c:v>
                </c:pt>
                <c:pt idx="22">
                  <c:v>182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8C-4482-AFAD-516BADD2497D}"/>
            </c:ext>
          </c:extLst>
        </c:ser>
        <c:ser>
          <c:idx val="0"/>
          <c:order val="7"/>
          <c:tx>
            <c:v>100% GTL S-8</c:v>
          </c:tx>
          <c:spPr>
            <a:ln w="19050">
              <a:noFill/>
            </a:ln>
          </c:spPr>
          <c:xVal>
            <c:numRef>
              <c:f>'100% s-8 Duplicate'!$R$4:$R$39</c:f>
              <c:numCache>
                <c:formatCode>0.00</c:formatCode>
                <c:ptCount val="36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  <c:pt idx="35">
                  <c:v>177</c:v>
                </c:pt>
              </c:numCache>
            </c:numRef>
          </c:xVal>
          <c:yVal>
            <c:numRef>
              <c:f>'100% s-8 Duplicate'!$W$4:$W$39</c:f>
              <c:numCache>
                <c:formatCode>0.0</c:formatCode>
                <c:ptCount val="36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1">
                  <c:v>295.8</c:v>
                </c:pt>
                <c:pt idx="33">
                  <c:v>202.9</c:v>
                </c:pt>
                <c:pt idx="35">
                  <c:v>241.4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D8C-4482-AFAD-516BADD24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388824"/>
        <c:axId val="577389216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6-FD8C-4482-AFAD-516BADD2497D}"/>
                  </c:ext>
                </c:extLst>
              </c15:ser>
            </c15:filteredScatterSeries>
            <c15:filteredScatterSeries>
              <c15:ser>
                <c:idx val="2"/>
                <c:order val="1"/>
                <c:tx>
                  <c:v>'100% s-8 triplicate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'[2]100% S-8 Triplicate '!$R$4:$R$28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0</c:v>
                      </c:pt>
                      <c:pt idx="1">
                        <c:v>8</c:v>
                      </c:pt>
                      <c:pt idx="2">
                        <c:v>9</c:v>
                      </c:pt>
                      <c:pt idx="3">
                        <c:v>11</c:v>
                      </c:pt>
                      <c:pt idx="4">
                        <c:v>12</c:v>
                      </c:pt>
                      <c:pt idx="5">
                        <c:v>25</c:v>
                      </c:pt>
                      <c:pt idx="6">
                        <c:v>28</c:v>
                      </c:pt>
                      <c:pt idx="7">
                        <c:v>30</c:v>
                      </c:pt>
                      <c:pt idx="8">
                        <c:v>31</c:v>
                      </c:pt>
                      <c:pt idx="9">
                        <c:v>47</c:v>
                      </c:pt>
                      <c:pt idx="10">
                        <c:v>48</c:v>
                      </c:pt>
                      <c:pt idx="11">
                        <c:v>49</c:v>
                      </c:pt>
                      <c:pt idx="12">
                        <c:v>53</c:v>
                      </c:pt>
                      <c:pt idx="13">
                        <c:v>54</c:v>
                      </c:pt>
                      <c:pt idx="14">
                        <c:v>55</c:v>
                      </c:pt>
                      <c:pt idx="15">
                        <c:v>62</c:v>
                      </c:pt>
                      <c:pt idx="16">
                        <c:v>63</c:v>
                      </c:pt>
                      <c:pt idx="17">
                        <c:v>67</c:v>
                      </c:pt>
                      <c:pt idx="18">
                        <c:v>120</c:v>
                      </c:pt>
                      <c:pt idx="19">
                        <c:v>121</c:v>
                      </c:pt>
                      <c:pt idx="20">
                        <c:v>123</c:v>
                      </c:pt>
                      <c:pt idx="21">
                        <c:v>126</c:v>
                      </c:pt>
                      <c:pt idx="22">
                        <c:v>164</c:v>
                      </c:pt>
                      <c:pt idx="23">
                        <c:v>166</c:v>
                      </c:pt>
                      <c:pt idx="24">
                        <c:v>168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'[2]100% S-8 Triplicate '!$X$6:$X$28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1039.4000000000001</c:v>
                      </c:pt>
                      <c:pt idx="2">
                        <c:v>599.6</c:v>
                      </c:pt>
                      <c:pt idx="3">
                        <c:v>1096.8</c:v>
                      </c:pt>
                      <c:pt idx="4">
                        <c:v>1021.2</c:v>
                      </c:pt>
                      <c:pt idx="5">
                        <c:v>1017</c:v>
                      </c:pt>
                      <c:pt idx="6">
                        <c:v>1017.8</c:v>
                      </c:pt>
                      <c:pt idx="7">
                        <c:v>806.7</c:v>
                      </c:pt>
                      <c:pt idx="8">
                        <c:v>799.2</c:v>
                      </c:pt>
                      <c:pt idx="9">
                        <c:v>867.7</c:v>
                      </c:pt>
                      <c:pt idx="10">
                        <c:v>606.9</c:v>
                      </c:pt>
                      <c:pt idx="11">
                        <c:v>578</c:v>
                      </c:pt>
                      <c:pt idx="12">
                        <c:v>749</c:v>
                      </c:pt>
                      <c:pt idx="13">
                        <c:v>410.4</c:v>
                      </c:pt>
                      <c:pt idx="14">
                        <c:v>452.8</c:v>
                      </c:pt>
                      <c:pt idx="15">
                        <c:v>469.9</c:v>
                      </c:pt>
                      <c:pt idx="16">
                        <c:v>322.3</c:v>
                      </c:pt>
                      <c:pt idx="17">
                        <c:v>271</c:v>
                      </c:pt>
                      <c:pt idx="18">
                        <c:v>217</c:v>
                      </c:pt>
                      <c:pt idx="19">
                        <c:v>221.2</c:v>
                      </c:pt>
                      <c:pt idx="20">
                        <c:v>178</c:v>
                      </c:pt>
                      <c:pt idx="21">
                        <c:v>185</c:v>
                      </c:pt>
                      <c:pt idx="22">
                        <c:v>182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D8C-4482-AFAD-516BADD2497D}"/>
                  </c:ext>
                </c:extLst>
              </c15:ser>
            </c15:filteredScatterSeries>
            <c15:filteredScatterSeries>
              <c15:ser>
                <c:idx val="3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FD8C-4482-AFAD-516BADD2497D}"/>
                  </c:ext>
                </c:extLst>
              </c15:ser>
            </c15:filteredScatterSeries>
            <c15:filteredScatterSeries>
              <c15:ser>
                <c:idx val="7"/>
                <c:order val="5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'[2]100% S-8 Triplicate '!$R$4:$R$28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0</c:v>
                      </c:pt>
                      <c:pt idx="1">
                        <c:v>8</c:v>
                      </c:pt>
                      <c:pt idx="2">
                        <c:v>9</c:v>
                      </c:pt>
                      <c:pt idx="3">
                        <c:v>11</c:v>
                      </c:pt>
                      <c:pt idx="4">
                        <c:v>12</c:v>
                      </c:pt>
                      <c:pt idx="5">
                        <c:v>25</c:v>
                      </c:pt>
                      <c:pt idx="6">
                        <c:v>28</c:v>
                      </c:pt>
                      <c:pt idx="7">
                        <c:v>30</c:v>
                      </c:pt>
                      <c:pt idx="8">
                        <c:v>31</c:v>
                      </c:pt>
                      <c:pt idx="9">
                        <c:v>47</c:v>
                      </c:pt>
                      <c:pt idx="10">
                        <c:v>48</c:v>
                      </c:pt>
                      <c:pt idx="11">
                        <c:v>49</c:v>
                      </c:pt>
                      <c:pt idx="12">
                        <c:v>53</c:v>
                      </c:pt>
                      <c:pt idx="13">
                        <c:v>54</c:v>
                      </c:pt>
                      <c:pt idx="14">
                        <c:v>55</c:v>
                      </c:pt>
                      <c:pt idx="15">
                        <c:v>62</c:v>
                      </c:pt>
                      <c:pt idx="16">
                        <c:v>63</c:v>
                      </c:pt>
                      <c:pt idx="17">
                        <c:v>67</c:v>
                      </c:pt>
                      <c:pt idx="18">
                        <c:v>120</c:v>
                      </c:pt>
                      <c:pt idx="19">
                        <c:v>121</c:v>
                      </c:pt>
                      <c:pt idx="20">
                        <c:v>123</c:v>
                      </c:pt>
                      <c:pt idx="21">
                        <c:v>126</c:v>
                      </c:pt>
                      <c:pt idx="22">
                        <c:v>164</c:v>
                      </c:pt>
                      <c:pt idx="23">
                        <c:v>166</c:v>
                      </c:pt>
                      <c:pt idx="24">
                        <c:v>168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'[2]100% S-8 Triplicate '!$X$4:$X$28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1011.7</c:v>
                      </c:pt>
                      <c:pt idx="1">
                        <c:v>1167</c:v>
                      </c:pt>
                      <c:pt idx="2">
                        <c:v>1039.4000000000001</c:v>
                      </c:pt>
                      <c:pt idx="4">
                        <c:v>599.6</c:v>
                      </c:pt>
                      <c:pt idx="5">
                        <c:v>1096.8</c:v>
                      </c:pt>
                      <c:pt idx="6">
                        <c:v>1021.2</c:v>
                      </c:pt>
                      <c:pt idx="7">
                        <c:v>1017</c:v>
                      </c:pt>
                      <c:pt idx="8">
                        <c:v>1017.8</c:v>
                      </c:pt>
                      <c:pt idx="9">
                        <c:v>806.7</c:v>
                      </c:pt>
                      <c:pt idx="10">
                        <c:v>799.2</c:v>
                      </c:pt>
                      <c:pt idx="11">
                        <c:v>867.7</c:v>
                      </c:pt>
                      <c:pt idx="12">
                        <c:v>606.9</c:v>
                      </c:pt>
                      <c:pt idx="13">
                        <c:v>578</c:v>
                      </c:pt>
                      <c:pt idx="14">
                        <c:v>749</c:v>
                      </c:pt>
                      <c:pt idx="15">
                        <c:v>410.4</c:v>
                      </c:pt>
                      <c:pt idx="16">
                        <c:v>452.8</c:v>
                      </c:pt>
                      <c:pt idx="17">
                        <c:v>469.9</c:v>
                      </c:pt>
                      <c:pt idx="18">
                        <c:v>322.3</c:v>
                      </c:pt>
                      <c:pt idx="19">
                        <c:v>271</c:v>
                      </c:pt>
                      <c:pt idx="20">
                        <c:v>217</c:v>
                      </c:pt>
                      <c:pt idx="21">
                        <c:v>221.2</c:v>
                      </c:pt>
                      <c:pt idx="22">
                        <c:v>178</c:v>
                      </c:pt>
                      <c:pt idx="23">
                        <c:v>185</c:v>
                      </c:pt>
                      <c:pt idx="24">
                        <c:v>182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D8C-4482-AFAD-516BADD2497D}"/>
                  </c:ext>
                </c:extLst>
              </c15:ser>
            </c15:filteredScatterSeries>
          </c:ext>
        </c:extLst>
      </c:scatterChart>
      <c:valAx>
        <c:axId val="577388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(mins)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9216"/>
        <c:crosses val="autoZero"/>
        <c:crossBetween val="midCat"/>
      </c:valAx>
      <c:valAx>
        <c:axId val="5773892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88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56623490813648292"/>
          <c:y val="0.30984215615707317"/>
          <c:w val="0.34152909011373578"/>
          <c:h val="0.186981918118960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2"/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Amyris duplicate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978937007874015"/>
          <c:y val="0.13046204620462046"/>
          <c:w val="0.70979308836395449"/>
          <c:h val="0.70851825340014318"/>
        </c:manualLayout>
      </c:layout>
      <c:scatterChart>
        <c:scatterStyle val="lineMarker"/>
        <c:varyColors val="0"/>
        <c:ser>
          <c:idx val="0"/>
          <c:order val="3"/>
          <c:tx>
            <c:v>100% Amyris</c:v>
          </c:tx>
          <c:spPr>
            <a:ln w="19050">
              <a:noFill/>
            </a:ln>
          </c:spPr>
          <c:trendline>
            <c:name>100% Amyris mean</c:name>
            <c:spPr>
              <a:ln w="19050">
                <a:solidFill>
                  <a:srgbClr val="00B0F0"/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'100% Amyris Duplicate'!$P$4:$P$28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  <c:pt idx="22">
                  <c:v>169</c:v>
                </c:pt>
                <c:pt idx="23">
                  <c:v>172</c:v>
                </c:pt>
                <c:pt idx="24">
                  <c:v>173</c:v>
                </c:pt>
              </c:numCache>
            </c:numRef>
          </c:xVal>
          <c:yVal>
            <c:numRef>
              <c:f>'100% Amyris Duplicate'!$U$4:$U$28</c:f>
              <c:numCache>
                <c:formatCode>0.0</c:formatCode>
                <c:ptCount val="25"/>
                <c:pt idx="3">
                  <c:v>1196</c:v>
                </c:pt>
                <c:pt idx="4">
                  <c:v>1175</c:v>
                </c:pt>
                <c:pt idx="5">
                  <c:v>1100.4000000000001</c:v>
                </c:pt>
                <c:pt idx="6">
                  <c:v>1077.9000000000001</c:v>
                </c:pt>
                <c:pt idx="9">
                  <c:v>1089.3</c:v>
                </c:pt>
                <c:pt idx="12">
                  <c:v>1036.8</c:v>
                </c:pt>
                <c:pt idx="15">
                  <c:v>967.9</c:v>
                </c:pt>
                <c:pt idx="16">
                  <c:v>993.6</c:v>
                </c:pt>
                <c:pt idx="18">
                  <c:v>1018.1</c:v>
                </c:pt>
                <c:pt idx="19">
                  <c:v>994</c:v>
                </c:pt>
                <c:pt idx="20">
                  <c:v>1035.4000000000001</c:v>
                </c:pt>
                <c:pt idx="21">
                  <c:v>994.6</c:v>
                </c:pt>
                <c:pt idx="23">
                  <c:v>859</c:v>
                </c:pt>
                <c:pt idx="24">
                  <c:v>844.4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DF3-4568-9987-2F48AD7B8E49}"/>
            </c:ext>
          </c:extLst>
        </c:ser>
        <c:ser>
          <c:idx val="1"/>
          <c:order val="4"/>
          <c:tx>
            <c:v>100% Amyris duplicate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1"/>
              </a:solidFill>
              <a:ln w="28575">
                <a:solidFill>
                  <a:srgbClr val="7030A0"/>
                </a:solidFill>
              </a:ln>
            </c:spPr>
          </c:marker>
          <c:xVal>
            <c:numRef>
              <c:f>'[3]100% Amyris Duplicate'!$P$31:$P$42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35</c:v>
                </c:pt>
                <c:pt idx="6">
                  <c:v>38</c:v>
                </c:pt>
                <c:pt idx="7">
                  <c:v>143</c:v>
                </c:pt>
                <c:pt idx="8">
                  <c:v>150</c:v>
                </c:pt>
                <c:pt idx="9">
                  <c:v>151</c:v>
                </c:pt>
                <c:pt idx="10">
                  <c:v>152</c:v>
                </c:pt>
                <c:pt idx="11">
                  <c:v>154</c:v>
                </c:pt>
              </c:numCache>
            </c:numRef>
          </c:xVal>
          <c:yVal>
            <c:numRef>
              <c:f>'[3]100% Amyris Duplicate'!$U$31:$U$42</c:f>
              <c:numCache>
                <c:formatCode>General</c:formatCode>
                <c:ptCount val="12"/>
                <c:pt idx="0">
                  <c:v>1040.5</c:v>
                </c:pt>
                <c:pt idx="1">
                  <c:v>987.1</c:v>
                </c:pt>
                <c:pt idx="2">
                  <c:v>1105.3</c:v>
                </c:pt>
                <c:pt idx="3">
                  <c:v>1077.5999999999999</c:v>
                </c:pt>
                <c:pt idx="4">
                  <c:v>1183.8</c:v>
                </c:pt>
                <c:pt idx="5">
                  <c:v>1071.2</c:v>
                </c:pt>
                <c:pt idx="6">
                  <c:v>1021.9</c:v>
                </c:pt>
                <c:pt idx="7">
                  <c:v>1049.0999999999999</c:v>
                </c:pt>
                <c:pt idx="8">
                  <c:v>896.6</c:v>
                </c:pt>
                <c:pt idx="9">
                  <c:v>926.8</c:v>
                </c:pt>
                <c:pt idx="10">
                  <c:v>1049.5</c:v>
                </c:pt>
                <c:pt idx="11">
                  <c:v>1039.5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DF3-4568-9987-2F48AD7B8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390392"/>
        <c:axId val="577390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7DF3-4568-9987-2F48AD7B8E49}"/>
                  </c:ext>
                </c:extLst>
              </c15:ser>
            </c15:filteredScatterSeries>
            <c15:filteredScatterSeries>
              <c15:ser>
                <c:idx val="3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5">
                        <c:v>629.5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1">
                        <c:v>295.8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7DF3-4568-9987-2F48AD7B8E49}"/>
                  </c:ext>
                </c:extLst>
              </c15:ser>
            </c15:filteredScatterSeries>
            <c15:filteredScatterSeries>
              <c15:ser>
                <c:idx val="4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DF3-4568-9987-2F48AD7B8E49}"/>
                  </c:ext>
                </c:extLst>
              </c15:ser>
            </c15:filteredScatterSeries>
          </c:ext>
        </c:extLst>
      </c:scatterChart>
      <c:valAx>
        <c:axId val="57739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90784"/>
        <c:crosses val="autoZero"/>
        <c:crossBetween val="midCat"/>
      </c:valAx>
      <c:valAx>
        <c:axId val="5773907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 (ppm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wt)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390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5309667541557305"/>
          <c:y val="0.47346898469374493"/>
          <c:w val="0.33559820647419075"/>
          <c:h val="0.185951714713346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4">
          <a:lumMod val="75000"/>
        </a:schemeClr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HEFA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v>100% HEFA'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'[1]100% HEFA'!$R$4:$R$25</c:f>
              <c:numCache>
                <c:formatCode>General</c:formatCod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50</c:v>
                </c:pt>
                <c:pt idx="13">
                  <c:v>80</c:v>
                </c:pt>
                <c:pt idx="14">
                  <c:v>81</c:v>
                </c:pt>
                <c:pt idx="15">
                  <c:v>83</c:v>
                </c:pt>
                <c:pt idx="16">
                  <c:v>91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108</c:v>
                </c:pt>
                <c:pt idx="21">
                  <c:v>111</c:v>
                </c:pt>
              </c:numCache>
            </c:numRef>
          </c:xVal>
          <c:yVal>
            <c:numRef>
              <c:f>'[1]100% HEFA'!$W$4:$W$25</c:f>
              <c:numCache>
                <c:formatCode>General</c:formatCode>
                <c:ptCount val="22"/>
                <c:pt idx="0">
                  <c:v>1018.9</c:v>
                </c:pt>
                <c:pt idx="1">
                  <c:v>728.5</c:v>
                </c:pt>
                <c:pt idx="2">
                  <c:v>753.7</c:v>
                </c:pt>
                <c:pt idx="3">
                  <c:v>658.1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7">
                  <c:v>644.9</c:v>
                </c:pt>
                <c:pt idx="8">
                  <c:v>849.9</c:v>
                </c:pt>
                <c:pt idx="9">
                  <c:v>797.9</c:v>
                </c:pt>
                <c:pt idx="10">
                  <c:v>844.5</c:v>
                </c:pt>
                <c:pt idx="11">
                  <c:v>653.1</c:v>
                </c:pt>
                <c:pt idx="12">
                  <c:v>0</c:v>
                </c:pt>
                <c:pt idx="13">
                  <c:v>785.3</c:v>
                </c:pt>
                <c:pt idx="14">
                  <c:v>708.2</c:v>
                </c:pt>
                <c:pt idx="15">
                  <c:v>560.70000000000005</c:v>
                </c:pt>
                <c:pt idx="16">
                  <c:v>318.3</c:v>
                </c:pt>
                <c:pt idx="17">
                  <c:v>296.7</c:v>
                </c:pt>
                <c:pt idx="18">
                  <c:v>311.2</c:v>
                </c:pt>
                <c:pt idx="19">
                  <c:v>353.3</c:v>
                </c:pt>
                <c:pt idx="20">
                  <c:v>249.6</c:v>
                </c:pt>
                <c:pt idx="21">
                  <c:v>253.3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4E-402D-8240-EE5FC32BF5A4}"/>
            </c:ext>
          </c:extLst>
        </c:ser>
        <c:ser>
          <c:idx val="4"/>
          <c:order val="4"/>
          <c:tx>
            <c:v>100% HEFA'!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'[1]100% HEFA'!$R$37:$R$52</c:f>
              <c:numCache>
                <c:formatCode>General</c:formatCode>
                <c:ptCount val="16"/>
              </c:numCache>
            </c:numRef>
          </c:xVal>
          <c:yVal>
            <c:numRef>
              <c:f>'[1]100% HEFA'!$W$37:$W$52</c:f>
              <c:numCache>
                <c:formatCode>General</c:formatCode>
                <c:ptCount val="1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54E-402D-8240-EE5FC32BF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803664"/>
        <c:axId val="59380601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854E-402D-8240-EE5FC32BF5A4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5">
                        <c:v>629.5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1">
                        <c:v>295.8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54E-402D-8240-EE5FC32BF5A4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54E-402D-8240-EE5FC32BF5A4}"/>
                  </c:ext>
                </c:extLst>
              </c15:ser>
            </c15:filteredScatterSeries>
          </c:ext>
        </c:extLst>
      </c:scatterChart>
      <c:valAx>
        <c:axId val="593803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6016"/>
        <c:crosses val="autoZero"/>
        <c:crossBetween val="midCat"/>
      </c:valAx>
      <c:valAx>
        <c:axId val="59380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36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ATJ duplicate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081714785651792"/>
          <c:y val="0.14175641609791323"/>
          <c:w val="0.64770975503062123"/>
          <c:h val="0.68297136147497983"/>
        </c:manualLayout>
      </c:layout>
      <c:scatterChart>
        <c:scatterStyle val="lineMarker"/>
        <c:varyColors val="0"/>
        <c:ser>
          <c:idx val="5"/>
          <c:order val="5"/>
          <c:tx>
            <c:v>"100% ATJ duplicate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5875">
                <a:solidFill>
                  <a:srgbClr val="FFC000">
                    <a:alpha val="99000"/>
                  </a:srgbClr>
                </a:solidFill>
              </a:ln>
              <a:effectLst/>
            </c:spPr>
          </c:marker>
          <c:xVal>
            <c:numRef>
              <c:f>'[1]100% ATJ'!$R$37:$R$52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20</c:v>
                </c:pt>
                <c:pt idx="5">
                  <c:v>21</c:v>
                </c:pt>
                <c:pt idx="6">
                  <c:v>22</c:v>
                </c:pt>
                <c:pt idx="7">
                  <c:v>71</c:v>
                </c:pt>
                <c:pt idx="8">
                  <c:v>72</c:v>
                </c:pt>
                <c:pt idx="9">
                  <c:v>73</c:v>
                </c:pt>
                <c:pt idx="10">
                  <c:v>79</c:v>
                </c:pt>
                <c:pt idx="11">
                  <c:v>80</c:v>
                </c:pt>
                <c:pt idx="12">
                  <c:v>81</c:v>
                </c:pt>
                <c:pt idx="13">
                  <c:v>132</c:v>
                </c:pt>
                <c:pt idx="14">
                  <c:v>133</c:v>
                </c:pt>
                <c:pt idx="15">
                  <c:v>134</c:v>
                </c:pt>
              </c:numCache>
            </c:numRef>
          </c:xVal>
          <c:yVal>
            <c:numRef>
              <c:f>'[1]100% ATJ'!$W$37:$W$52</c:f>
              <c:numCache>
                <c:formatCode>General</c:formatCode>
                <c:ptCount val="16"/>
                <c:pt idx="0">
                  <c:v>928.2</c:v>
                </c:pt>
                <c:pt idx="1">
                  <c:v>935</c:v>
                </c:pt>
                <c:pt idx="2">
                  <c:v>802.6</c:v>
                </c:pt>
                <c:pt idx="3">
                  <c:v>702.1</c:v>
                </c:pt>
                <c:pt idx="4">
                  <c:v>735.8</c:v>
                </c:pt>
                <c:pt idx="5">
                  <c:v>815.3</c:v>
                </c:pt>
                <c:pt idx="6">
                  <c:v>838.5</c:v>
                </c:pt>
                <c:pt idx="7">
                  <c:v>476</c:v>
                </c:pt>
                <c:pt idx="8">
                  <c:v>489.8</c:v>
                </c:pt>
                <c:pt idx="9">
                  <c:v>402.7</c:v>
                </c:pt>
                <c:pt idx="10">
                  <c:v>367.3</c:v>
                </c:pt>
                <c:pt idx="11">
                  <c:v>336.1</c:v>
                </c:pt>
                <c:pt idx="12">
                  <c:v>241.1</c:v>
                </c:pt>
                <c:pt idx="13">
                  <c:v>185.9</c:v>
                </c:pt>
                <c:pt idx="14">
                  <c:v>188.9</c:v>
                </c:pt>
                <c:pt idx="15">
                  <c:v>172.2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48-4379-9884-B199641C766B}"/>
            </c:ext>
          </c:extLst>
        </c:ser>
        <c:ser>
          <c:idx val="6"/>
          <c:order val="6"/>
          <c:tx>
            <c:v>'100% ATJ'1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34925">
                <a:noFill/>
              </a:ln>
              <a:effectLst/>
            </c:spPr>
          </c:marker>
          <c:trendline>
            <c:name>100% ATJ mean</c:name>
            <c:spPr>
              <a:ln w="34925" cap="rnd">
                <a:solidFill>
                  <a:srgbClr val="00B0F0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'100% ATJ'!$R$4:$R$27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119</c:v>
                </c:pt>
                <c:pt idx="23">
                  <c:v>134</c:v>
                </c:pt>
              </c:numCache>
            </c:numRef>
          </c:xVal>
          <c:yVal>
            <c:numRef>
              <c:f>'100% ATJ'!$W$4:$W$27</c:f>
              <c:numCache>
                <c:formatCode>General</c:formatCode>
                <c:ptCount val="24"/>
                <c:pt idx="0" formatCode="0.0">
                  <c:v>1029.9000000000001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22" formatCode="0.0">
                  <c:v>215</c:v>
                </c:pt>
                <c:pt idx="23" formatCode="0.0">
                  <c:v>236.9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748-4379-9884-B199641C766B}"/>
            </c:ext>
          </c:extLst>
        </c:ser>
        <c:ser>
          <c:idx val="0"/>
          <c:order val="7"/>
          <c:tx>
            <c:v>100% ATJ </c:v>
          </c:tx>
          <c:spPr>
            <a:ln w="19050">
              <a:noFill/>
            </a:ln>
          </c:spPr>
          <c:xVal>
            <c:numRef>
              <c:f>'100% ATJ'!$R$4:$R$32</c:f>
              <c:numCache>
                <c:formatCode>0.00</c:formatCode>
                <c:ptCount val="29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119</c:v>
                </c:pt>
                <c:pt idx="23">
                  <c:v>134</c:v>
                </c:pt>
                <c:pt idx="24">
                  <c:v>137</c:v>
                </c:pt>
                <c:pt idx="25">
                  <c:v>149</c:v>
                </c:pt>
                <c:pt idx="26">
                  <c:v>151</c:v>
                </c:pt>
                <c:pt idx="27">
                  <c:v>153</c:v>
                </c:pt>
                <c:pt idx="28">
                  <c:v>161</c:v>
                </c:pt>
              </c:numCache>
            </c:numRef>
          </c:xVal>
          <c:yVal>
            <c:numRef>
              <c:f>'100% ATJ'!$X$4:$X$32</c:f>
              <c:numCache>
                <c:formatCode>General</c:formatCode>
                <c:ptCount val="29"/>
                <c:pt idx="0">
                  <c:v>1029.9000000000001</c:v>
                </c:pt>
                <c:pt idx="1">
                  <c:v>883.1</c:v>
                </c:pt>
                <c:pt idx="3">
                  <c:v>908.4</c:v>
                </c:pt>
                <c:pt idx="5">
                  <c:v>847.5</c:v>
                </c:pt>
                <c:pt idx="6">
                  <c:v>880</c:v>
                </c:pt>
                <c:pt idx="9">
                  <c:v>531.9</c:v>
                </c:pt>
                <c:pt idx="10">
                  <c:v>532.5</c:v>
                </c:pt>
                <c:pt idx="13">
                  <c:v>367</c:v>
                </c:pt>
                <c:pt idx="14">
                  <c:v>314</c:v>
                </c:pt>
                <c:pt idx="15">
                  <c:v>260.7</c:v>
                </c:pt>
                <c:pt idx="16">
                  <c:v>227</c:v>
                </c:pt>
                <c:pt idx="17">
                  <c:v>232.7</c:v>
                </c:pt>
                <c:pt idx="18">
                  <c:v>244.6</c:v>
                </c:pt>
                <c:pt idx="19">
                  <c:v>153.69999999999999</c:v>
                </c:pt>
                <c:pt idx="20">
                  <c:v>144.19999999999999</c:v>
                </c:pt>
                <c:pt idx="21">
                  <c:v>157.4</c:v>
                </c:pt>
                <c:pt idx="22">
                  <c:v>215</c:v>
                </c:pt>
                <c:pt idx="23">
                  <c:v>236.9</c:v>
                </c:pt>
                <c:pt idx="24">
                  <c:v>259.8</c:v>
                </c:pt>
                <c:pt idx="25">
                  <c:v>300</c:v>
                </c:pt>
                <c:pt idx="26">
                  <c:v>168.8</c:v>
                </c:pt>
                <c:pt idx="27">
                  <c:v>216.7</c:v>
                </c:pt>
                <c:pt idx="28">
                  <c:v>212.5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748-4379-9884-B199641C76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809544"/>
        <c:axId val="593807584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C748-4379-9884-B199641C766B}"/>
                  </c:ext>
                </c:extLst>
              </c15:ser>
            </c15:filteredScatterSeries>
            <c15:filteredScatterSeries>
              <c15:ser>
                <c:idx val="2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5">
                        <c:v>629.5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1">
                        <c:v>295.8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748-4379-9884-B199641C766B}"/>
                  </c:ext>
                </c:extLst>
              </c15:ser>
            </c15:filteredScatterSeries>
            <c15:filteredScatterSeries>
              <c15:ser>
                <c:idx val="3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C748-4379-9884-B199641C766B}"/>
                  </c:ext>
                </c:extLst>
              </c15:ser>
            </c15:filteredScatterSeries>
            <c15:filteredScatterSeries>
              <c15:ser>
                <c:idx val="4"/>
                <c:order val="3"/>
                <c:tx>
                  <c:v>100% HEFA'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4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HEFA'!$R$4:$R$25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50</c:v>
                      </c:pt>
                      <c:pt idx="13">
                        <c:v>80</c:v>
                      </c:pt>
                      <c:pt idx="14">
                        <c:v>81</c:v>
                      </c:pt>
                      <c:pt idx="15">
                        <c:v>83</c:v>
                      </c:pt>
                      <c:pt idx="16">
                        <c:v>91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108</c:v>
                      </c:pt>
                      <c:pt idx="21">
                        <c:v>111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HEFA'!$W$4:$W$25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1018.9</c:v>
                      </c:pt>
                      <c:pt idx="1">
                        <c:v>728.5</c:v>
                      </c:pt>
                      <c:pt idx="2">
                        <c:v>753.7</c:v>
                      </c:pt>
                      <c:pt idx="3">
                        <c:v>658.1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7">
                        <c:v>644.9</c:v>
                      </c:pt>
                      <c:pt idx="8">
                        <c:v>849.9</c:v>
                      </c:pt>
                      <c:pt idx="9">
                        <c:v>797.9</c:v>
                      </c:pt>
                      <c:pt idx="10">
                        <c:v>844.5</c:v>
                      </c:pt>
                      <c:pt idx="11">
                        <c:v>653.1</c:v>
                      </c:pt>
                      <c:pt idx="12">
                        <c:v>0</c:v>
                      </c:pt>
                      <c:pt idx="13">
                        <c:v>785.3</c:v>
                      </c:pt>
                      <c:pt idx="14">
                        <c:v>708.2</c:v>
                      </c:pt>
                      <c:pt idx="15">
                        <c:v>560.70000000000005</c:v>
                      </c:pt>
                      <c:pt idx="16">
                        <c:v>318.3</c:v>
                      </c:pt>
                      <c:pt idx="17">
                        <c:v>296.7</c:v>
                      </c:pt>
                      <c:pt idx="18">
                        <c:v>311.2</c:v>
                      </c:pt>
                      <c:pt idx="19">
                        <c:v>353.3</c:v>
                      </c:pt>
                      <c:pt idx="20">
                        <c:v>249.6</c:v>
                      </c:pt>
                      <c:pt idx="21">
                        <c:v>253.3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748-4379-9884-B199641C766B}"/>
                  </c:ext>
                </c:extLst>
              </c15:ser>
            </c15:filteredScatterSeries>
            <c15:filteredScatterSeries>
              <c15:ser>
                <c:idx val="7"/>
                <c:order val="4"/>
                <c:tx>
                  <c:v>100% HEFA'!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HEFA'!$R$37:$R$52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HEFA'!$W$37:$W$52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748-4379-9884-B199641C766B}"/>
                  </c:ext>
                </c:extLst>
              </c15:ser>
            </c15:filteredScatterSeries>
          </c:ext>
        </c:extLst>
      </c:scatterChart>
      <c:valAx>
        <c:axId val="5938095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7584"/>
        <c:crosses val="autoZero"/>
        <c:crossBetween val="midCat"/>
      </c:valAx>
      <c:valAx>
        <c:axId val="5938075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 (ppm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wt)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3.6111111111111108E-2"/>
              <c:y val="0.3721826813045829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9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4">
          <a:lumMod val="75000"/>
        </a:schemeClr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75% GTL S8 &amp; 25%</a:t>
            </a:r>
            <a:r>
              <a:rPr lang="en-GB" sz="1600" b="1" baseline="0">
                <a:solidFill>
                  <a:sysClr val="windowText" lastClr="000000"/>
                </a:solidFill>
              </a:rPr>
              <a:t> Jet A-1</a:t>
            </a:r>
            <a:r>
              <a:rPr lang="en-GB" sz="1600" b="1">
                <a:solidFill>
                  <a:sysClr val="windowText" lastClr="000000"/>
                </a:solidFill>
              </a:rPr>
              <a:t>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7"/>
          <c:order val="7"/>
          <c:tx>
            <c:v>'75% s-8 25% Hexanol'!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'75% s-8 25% Hexanol'!$R$4:$R$26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24</c:v>
                </c:pt>
                <c:pt idx="6">
                  <c:v>26</c:v>
                </c:pt>
                <c:pt idx="7">
                  <c:v>27</c:v>
                </c:pt>
                <c:pt idx="8">
                  <c:v>36</c:v>
                </c:pt>
                <c:pt idx="9">
                  <c:v>37</c:v>
                </c:pt>
                <c:pt idx="10">
                  <c:v>60</c:v>
                </c:pt>
                <c:pt idx="11">
                  <c:v>62</c:v>
                </c:pt>
                <c:pt idx="12">
                  <c:v>63</c:v>
                </c:pt>
                <c:pt idx="13">
                  <c:v>89</c:v>
                </c:pt>
                <c:pt idx="14">
                  <c:v>90</c:v>
                </c:pt>
                <c:pt idx="15">
                  <c:v>93</c:v>
                </c:pt>
                <c:pt idx="16">
                  <c:v>94</c:v>
                </c:pt>
                <c:pt idx="17">
                  <c:v>95</c:v>
                </c:pt>
                <c:pt idx="18">
                  <c:v>96</c:v>
                </c:pt>
                <c:pt idx="19">
                  <c:v>99</c:v>
                </c:pt>
                <c:pt idx="20">
                  <c:v>103</c:v>
                </c:pt>
                <c:pt idx="21">
                  <c:v>105</c:v>
                </c:pt>
                <c:pt idx="22">
                  <c:v>107</c:v>
                </c:pt>
              </c:numCache>
            </c:numRef>
          </c:xVal>
          <c:yVal>
            <c:numRef>
              <c:f>'75% s-8 25% Hexanol'!$W$5:$W$26</c:f>
              <c:numCache>
                <c:formatCode>0.0</c:formatCode>
                <c:ptCount val="22"/>
                <c:pt idx="1">
                  <c:v>916.3</c:v>
                </c:pt>
                <c:pt idx="3">
                  <c:v>969.2</c:v>
                </c:pt>
                <c:pt idx="4">
                  <c:v>975.6</c:v>
                </c:pt>
                <c:pt idx="7">
                  <c:v>1007.5</c:v>
                </c:pt>
                <c:pt idx="8">
                  <c:v>975.1</c:v>
                </c:pt>
                <c:pt idx="9">
                  <c:v>881.9</c:v>
                </c:pt>
                <c:pt idx="10">
                  <c:v>837.2</c:v>
                </c:pt>
                <c:pt idx="11">
                  <c:v>870.2</c:v>
                </c:pt>
                <c:pt idx="12">
                  <c:v>799.7</c:v>
                </c:pt>
                <c:pt idx="17">
                  <c:v>754.3</c:v>
                </c:pt>
                <c:pt idx="18">
                  <c:v>784.9</c:v>
                </c:pt>
                <c:pt idx="19">
                  <c:v>766.8</c:v>
                </c:pt>
                <c:pt idx="20">
                  <c:v>796.6</c:v>
                </c:pt>
                <c:pt idx="21">
                  <c:v>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72-4D29-B8C8-FC95578D59AC}"/>
            </c:ext>
          </c:extLst>
        </c:ser>
        <c:ser>
          <c:idx val="8"/>
          <c:order val="8"/>
          <c:tx>
            <c:v>75% s-8 25% Hexanol'2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'[1]75% s-8 25% Hexanol'!$R$29:$R$39</c:f>
              <c:numCache>
                <c:formatCode>General</c:formatCode>
                <c:ptCount val="11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10</c:v>
                </c:pt>
                <c:pt idx="4">
                  <c:v>69</c:v>
                </c:pt>
                <c:pt idx="5">
                  <c:v>70</c:v>
                </c:pt>
                <c:pt idx="6">
                  <c:v>71</c:v>
                </c:pt>
                <c:pt idx="7">
                  <c:v>76</c:v>
                </c:pt>
                <c:pt idx="8">
                  <c:v>77</c:v>
                </c:pt>
                <c:pt idx="9">
                  <c:v>78</c:v>
                </c:pt>
                <c:pt idx="10">
                  <c:v>128</c:v>
                </c:pt>
              </c:numCache>
            </c:numRef>
          </c:xVal>
          <c:yVal>
            <c:numRef>
              <c:f>'[1]75% s-8 25% Hexanol'!$W$29:$W$41</c:f>
              <c:numCache>
                <c:formatCode>General</c:formatCode>
                <c:ptCount val="13"/>
                <c:pt idx="0">
                  <c:v>1060</c:v>
                </c:pt>
                <c:pt idx="1">
                  <c:v>1130.7</c:v>
                </c:pt>
                <c:pt idx="2">
                  <c:v>1015.7</c:v>
                </c:pt>
                <c:pt idx="3">
                  <c:v>1073.5999999999999</c:v>
                </c:pt>
                <c:pt idx="4">
                  <c:v>1041.7</c:v>
                </c:pt>
                <c:pt idx="5">
                  <c:v>1007</c:v>
                </c:pt>
                <c:pt idx="6">
                  <c:v>969.9</c:v>
                </c:pt>
                <c:pt idx="7">
                  <c:v>957.5</c:v>
                </c:pt>
                <c:pt idx="8">
                  <c:v>1011.6</c:v>
                </c:pt>
                <c:pt idx="9">
                  <c:v>974.4</c:v>
                </c:pt>
                <c:pt idx="10">
                  <c:v>870.1</c:v>
                </c:pt>
                <c:pt idx="11">
                  <c:v>912.8</c:v>
                </c:pt>
                <c:pt idx="12">
                  <c:v>915.4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72-4D29-B8C8-FC95578D5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804056"/>
        <c:axId val="59380797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B972-4D29-B8C8-FC95578D59AC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5">
                        <c:v>629.5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1">
                        <c:v>295.8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B972-4D29-B8C8-FC95578D59AC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972-4D29-B8C8-FC95578D59A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100% HEFA'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4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HEFA'!$R$4:$R$25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50</c:v>
                      </c:pt>
                      <c:pt idx="13">
                        <c:v>80</c:v>
                      </c:pt>
                      <c:pt idx="14">
                        <c:v>81</c:v>
                      </c:pt>
                      <c:pt idx="15">
                        <c:v>83</c:v>
                      </c:pt>
                      <c:pt idx="16">
                        <c:v>91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108</c:v>
                      </c:pt>
                      <c:pt idx="21">
                        <c:v>111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HEFA'!$W$4:$W$25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1018.9</c:v>
                      </c:pt>
                      <c:pt idx="1">
                        <c:v>728.5</c:v>
                      </c:pt>
                      <c:pt idx="2">
                        <c:v>753.7</c:v>
                      </c:pt>
                      <c:pt idx="3">
                        <c:v>658.1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7">
                        <c:v>644.9</c:v>
                      </c:pt>
                      <c:pt idx="8">
                        <c:v>849.9</c:v>
                      </c:pt>
                      <c:pt idx="9">
                        <c:v>797.9</c:v>
                      </c:pt>
                      <c:pt idx="10">
                        <c:v>844.5</c:v>
                      </c:pt>
                      <c:pt idx="11">
                        <c:v>653.1</c:v>
                      </c:pt>
                      <c:pt idx="12">
                        <c:v>0</c:v>
                      </c:pt>
                      <c:pt idx="13">
                        <c:v>785.3</c:v>
                      </c:pt>
                      <c:pt idx="14">
                        <c:v>708.2</c:v>
                      </c:pt>
                      <c:pt idx="15">
                        <c:v>560.70000000000005</c:v>
                      </c:pt>
                      <c:pt idx="16">
                        <c:v>318.3</c:v>
                      </c:pt>
                      <c:pt idx="17">
                        <c:v>296.7</c:v>
                      </c:pt>
                      <c:pt idx="18">
                        <c:v>311.2</c:v>
                      </c:pt>
                      <c:pt idx="19">
                        <c:v>353.3</c:v>
                      </c:pt>
                      <c:pt idx="20">
                        <c:v>249.6</c:v>
                      </c:pt>
                      <c:pt idx="21">
                        <c:v>253.3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972-4D29-B8C8-FC95578D59AC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100% HEFA'!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HEFA'!$R$37:$R$52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HEFA'!$W$37:$W$52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972-4D29-B8C8-FC95578D59AC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100% ATJ'!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ATJ'!$R$37:$R$52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4</c:v>
                      </c:pt>
                      <c:pt idx="4">
                        <c:v>20</c:v>
                      </c:pt>
                      <c:pt idx="5">
                        <c:v>21</c:v>
                      </c:pt>
                      <c:pt idx="6">
                        <c:v>22</c:v>
                      </c:pt>
                      <c:pt idx="7">
                        <c:v>71</c:v>
                      </c:pt>
                      <c:pt idx="8">
                        <c:v>72</c:v>
                      </c:pt>
                      <c:pt idx="9">
                        <c:v>73</c:v>
                      </c:pt>
                      <c:pt idx="10">
                        <c:v>79</c:v>
                      </c:pt>
                      <c:pt idx="11">
                        <c:v>80</c:v>
                      </c:pt>
                      <c:pt idx="12">
                        <c:v>81</c:v>
                      </c:pt>
                      <c:pt idx="13">
                        <c:v>132</c:v>
                      </c:pt>
                      <c:pt idx="14">
                        <c:v>133</c:v>
                      </c:pt>
                      <c:pt idx="15">
                        <c:v>134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ATJ'!$W$37:$W$52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928.2</c:v>
                      </c:pt>
                      <c:pt idx="1">
                        <c:v>935</c:v>
                      </c:pt>
                      <c:pt idx="2">
                        <c:v>802.6</c:v>
                      </c:pt>
                      <c:pt idx="3">
                        <c:v>702.1</c:v>
                      </c:pt>
                      <c:pt idx="4">
                        <c:v>735.8</c:v>
                      </c:pt>
                      <c:pt idx="5">
                        <c:v>815.3</c:v>
                      </c:pt>
                      <c:pt idx="6">
                        <c:v>838.5</c:v>
                      </c:pt>
                      <c:pt idx="7">
                        <c:v>476</c:v>
                      </c:pt>
                      <c:pt idx="8">
                        <c:v>489.8</c:v>
                      </c:pt>
                      <c:pt idx="9">
                        <c:v>402.7</c:v>
                      </c:pt>
                      <c:pt idx="10">
                        <c:v>367.3</c:v>
                      </c:pt>
                      <c:pt idx="11">
                        <c:v>336.1</c:v>
                      </c:pt>
                      <c:pt idx="12">
                        <c:v>241.1</c:v>
                      </c:pt>
                      <c:pt idx="13">
                        <c:v>185.9</c:v>
                      </c:pt>
                      <c:pt idx="14">
                        <c:v>188.9</c:v>
                      </c:pt>
                      <c:pt idx="15">
                        <c:v>172.2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972-4D29-B8C8-FC95578D59A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v>'100% ATJ'1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ATJ'!$R$4:$R$27</c15:sqref>
                        </c15:formulaRef>
                      </c:ext>
                    </c:extLst>
                    <c:numCache>
                      <c:formatCode>0.00</c:formatCode>
                      <c:ptCount val="24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10</c:v>
                      </c:pt>
                      <c:pt idx="6">
                        <c:v>18</c:v>
                      </c:pt>
                      <c:pt idx="7">
                        <c:v>20</c:v>
                      </c:pt>
                      <c:pt idx="8">
                        <c:v>22</c:v>
                      </c:pt>
                      <c:pt idx="9">
                        <c:v>50</c:v>
                      </c:pt>
                      <c:pt idx="10">
                        <c:v>51</c:v>
                      </c:pt>
                      <c:pt idx="11">
                        <c:v>54</c:v>
                      </c:pt>
                      <c:pt idx="12">
                        <c:v>55</c:v>
                      </c:pt>
                      <c:pt idx="13">
                        <c:v>65</c:v>
                      </c:pt>
                      <c:pt idx="14">
                        <c:v>67</c:v>
                      </c:pt>
                      <c:pt idx="15">
                        <c:v>82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97</c:v>
                      </c:pt>
                      <c:pt idx="19">
                        <c:v>100</c:v>
                      </c:pt>
                      <c:pt idx="20">
                        <c:v>107</c:v>
                      </c:pt>
                      <c:pt idx="21">
                        <c:v>109</c:v>
                      </c:pt>
                      <c:pt idx="22">
                        <c:v>119</c:v>
                      </c:pt>
                      <c:pt idx="23">
                        <c:v>134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ATJ'!$W$4:$W$27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 formatCode="0.0">
                        <c:v>1029.9000000000001</c:v>
                      </c:pt>
                      <c:pt idx="3" formatCode="0.0">
                        <c:v>908.4</c:v>
                      </c:pt>
                      <c:pt idx="5" formatCode="0.0">
                        <c:v>847.5</c:v>
                      </c:pt>
                      <c:pt idx="6" formatCode="0.0">
                        <c:v>880</c:v>
                      </c:pt>
                      <c:pt idx="9" formatCode="0.0">
                        <c:v>531.9</c:v>
                      </c:pt>
                      <c:pt idx="10" formatCode="0.0">
                        <c:v>532.5</c:v>
                      </c:pt>
                      <c:pt idx="22" formatCode="0.0">
                        <c:v>215</c:v>
                      </c:pt>
                      <c:pt idx="23" formatCode="0.0">
                        <c:v>236.9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972-4D29-B8C8-FC95578D59AC}"/>
                  </c:ext>
                </c:extLst>
              </c15:ser>
            </c15:filteredScatterSeries>
          </c:ext>
        </c:extLst>
      </c:scatterChart>
      <c:valAx>
        <c:axId val="593804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7976"/>
        <c:crosses val="autoZero"/>
        <c:crossBetween val="midCat"/>
      </c:valAx>
      <c:valAx>
        <c:axId val="593807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4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Jet</a:t>
            </a:r>
            <a:r>
              <a:rPr lang="en-GB" sz="1600" b="1" baseline="0">
                <a:solidFill>
                  <a:sysClr val="windowText" lastClr="000000"/>
                </a:solidFill>
              </a:rPr>
              <a:t> A-1</a:t>
            </a:r>
            <a:r>
              <a:rPr lang="en-GB" sz="1600" b="1">
                <a:solidFill>
                  <a:sysClr val="windowText" lastClr="000000"/>
                </a:solidFill>
              </a:rPr>
              <a:t> duplicate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6145603674540682"/>
          <c:y val="0.13747252747252747"/>
          <c:w val="0.63720953630796151"/>
          <c:h val="0.69255198869372103"/>
        </c:manualLayout>
      </c:layout>
      <c:scatterChart>
        <c:scatterStyle val="lineMarker"/>
        <c:varyColors val="0"/>
        <c:ser>
          <c:idx val="2"/>
          <c:order val="0"/>
          <c:tx>
            <c:v>100 JET A-1 duplicate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25400">
                <a:solidFill>
                  <a:schemeClr val="accent6"/>
                </a:solidFill>
              </a:ln>
              <a:effectLst/>
            </c:spPr>
          </c:marker>
          <c:trendline>
            <c:name>100% Jet A-1 mean</c:name>
            <c:spPr>
              <a:ln w="19050">
                <a:solidFill>
                  <a:srgbClr val="00B0F0"/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  <c:extLst xmlns:c15="http://schemas.microsoft.com/office/drawing/2012/chart"/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1-4887-4966-BC55-52C7E4535E66}"/>
            </c:ext>
          </c:extLst>
        </c:ser>
        <c:ser>
          <c:idx val="0"/>
          <c:order val="2"/>
          <c:tx>
            <c:v>100% Jet A-1</c:v>
          </c:tx>
          <c:spPr>
            <a:ln w="19050">
              <a:noFill/>
            </a:ln>
          </c:spPr>
          <c:xVal>
            <c:numRef>
              <c:f>'100% jet A-1 Dup'!$R$4:$R$37</c:f>
              <c:numCache>
                <c:formatCode>0.00</c:formatCode>
                <c:ptCount val="34"/>
                <c:pt idx="0">
                  <c:v>0</c:v>
                </c:pt>
                <c:pt idx="1">
                  <c:v>2</c:v>
                </c:pt>
                <c:pt idx="2">
                  <c:v>5</c:v>
                </c:pt>
                <c:pt idx="3">
                  <c:v>7</c:v>
                </c:pt>
                <c:pt idx="4">
                  <c:v>25</c:v>
                </c:pt>
                <c:pt idx="5">
                  <c:v>27</c:v>
                </c:pt>
                <c:pt idx="6">
                  <c:v>29</c:v>
                </c:pt>
                <c:pt idx="7">
                  <c:v>32</c:v>
                </c:pt>
                <c:pt idx="8">
                  <c:v>72</c:v>
                </c:pt>
                <c:pt idx="9">
                  <c:v>77</c:v>
                </c:pt>
                <c:pt idx="10">
                  <c:v>79</c:v>
                </c:pt>
                <c:pt idx="11">
                  <c:v>81</c:v>
                </c:pt>
                <c:pt idx="12">
                  <c:v>102</c:v>
                </c:pt>
                <c:pt idx="13">
                  <c:v>103</c:v>
                </c:pt>
                <c:pt idx="14">
                  <c:v>104</c:v>
                </c:pt>
                <c:pt idx="15">
                  <c:v>106</c:v>
                </c:pt>
                <c:pt idx="16">
                  <c:v>107</c:v>
                </c:pt>
                <c:pt idx="17">
                  <c:v>109</c:v>
                </c:pt>
                <c:pt idx="18">
                  <c:v>133</c:v>
                </c:pt>
                <c:pt idx="19">
                  <c:v>134</c:v>
                </c:pt>
                <c:pt idx="20">
                  <c:v>135</c:v>
                </c:pt>
                <c:pt idx="21">
                  <c:v>137</c:v>
                </c:pt>
                <c:pt idx="22">
                  <c:v>140</c:v>
                </c:pt>
                <c:pt idx="23">
                  <c:v>142</c:v>
                </c:pt>
                <c:pt idx="24">
                  <c:v>144</c:v>
                </c:pt>
                <c:pt idx="25">
                  <c:v>146</c:v>
                </c:pt>
                <c:pt idx="26">
                  <c:v>152</c:v>
                </c:pt>
                <c:pt idx="27">
                  <c:v>167</c:v>
                </c:pt>
                <c:pt idx="28">
                  <c:v>168</c:v>
                </c:pt>
                <c:pt idx="29">
                  <c:v>169</c:v>
                </c:pt>
                <c:pt idx="30">
                  <c:v>189</c:v>
                </c:pt>
                <c:pt idx="31">
                  <c:v>190</c:v>
                </c:pt>
                <c:pt idx="32">
                  <c:v>191</c:v>
                </c:pt>
                <c:pt idx="33">
                  <c:v>193</c:v>
                </c:pt>
              </c:numCache>
            </c:numRef>
          </c:xVal>
          <c:yVal>
            <c:numRef>
              <c:f>'100% jet A-1 Dup'!$X$4:$X$37</c:f>
              <c:numCache>
                <c:formatCode>General</c:formatCode>
                <c:ptCount val="34"/>
                <c:pt idx="0">
                  <c:v>1091.0999999999999</c:v>
                </c:pt>
                <c:pt idx="2">
                  <c:v>965.6</c:v>
                </c:pt>
                <c:pt idx="4">
                  <c:v>877.4</c:v>
                </c:pt>
                <c:pt idx="6" formatCode="0.0">
                  <c:v>1150.5999999999999</c:v>
                </c:pt>
                <c:pt idx="7">
                  <c:v>988.6</c:v>
                </c:pt>
                <c:pt idx="8">
                  <c:v>874.1</c:v>
                </c:pt>
                <c:pt idx="9">
                  <c:v>932.7</c:v>
                </c:pt>
                <c:pt idx="10">
                  <c:v>751.5</c:v>
                </c:pt>
                <c:pt idx="11" formatCode="0.0">
                  <c:v>803.6</c:v>
                </c:pt>
                <c:pt idx="12" formatCode="0.0">
                  <c:v>742.4</c:v>
                </c:pt>
                <c:pt idx="13" formatCode="0.0">
                  <c:v>437.2</c:v>
                </c:pt>
                <c:pt idx="14" formatCode="0.0">
                  <c:v>498.2</c:v>
                </c:pt>
                <c:pt idx="15" formatCode="0.0">
                  <c:v>398.9</c:v>
                </c:pt>
                <c:pt idx="16" formatCode="0.0">
                  <c:v>432.9</c:v>
                </c:pt>
                <c:pt idx="17" formatCode="0.0">
                  <c:v>389.6</c:v>
                </c:pt>
                <c:pt idx="18" formatCode="0.0">
                  <c:v>381.8</c:v>
                </c:pt>
                <c:pt idx="19" formatCode="0.0">
                  <c:v>482.4</c:v>
                </c:pt>
                <c:pt idx="20">
                  <c:v>494.2</c:v>
                </c:pt>
                <c:pt idx="21">
                  <c:v>455</c:v>
                </c:pt>
                <c:pt idx="22">
                  <c:v>429.8</c:v>
                </c:pt>
                <c:pt idx="23">
                  <c:v>324.8</c:v>
                </c:pt>
                <c:pt idx="24">
                  <c:v>439.5</c:v>
                </c:pt>
                <c:pt idx="25">
                  <c:v>363.2</c:v>
                </c:pt>
                <c:pt idx="26" formatCode="0.0">
                  <c:v>337.8</c:v>
                </c:pt>
                <c:pt idx="27">
                  <c:v>307.89999999999998</c:v>
                </c:pt>
                <c:pt idx="28">
                  <c:v>308.5</c:v>
                </c:pt>
                <c:pt idx="29">
                  <c:v>326.2</c:v>
                </c:pt>
                <c:pt idx="30" formatCode="0.0">
                  <c:v>251.8</c:v>
                </c:pt>
                <c:pt idx="31" formatCode="0.0">
                  <c:v>289.60000000000002</c:v>
                </c:pt>
                <c:pt idx="32" formatCode="0.0">
                  <c:v>288.89999999999998</c:v>
                </c:pt>
                <c:pt idx="33" formatCode="0.0">
                  <c:v>282.7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87-4966-BC55-52C7E4535E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809936"/>
        <c:axId val="593805624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5">
                        <c:v>629.5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1">
                        <c:v>295.8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4887-4966-BC55-52C7E4535E66}"/>
                  </c:ext>
                </c:extLst>
              </c15:ser>
            </c15:filteredScatterSeries>
          </c:ext>
        </c:extLst>
      </c:scatterChart>
      <c:valAx>
        <c:axId val="593809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(mins)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5624"/>
        <c:crosses val="autoZero"/>
        <c:crossBetween val="midCat"/>
      </c:valAx>
      <c:valAx>
        <c:axId val="593805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conc(ppm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wt)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09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455446194225722"/>
          <c:y val="0.23448616999798103"/>
          <c:w val="0.32052887139107611"/>
          <c:h val="0.185440858354244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4">
          <a:lumMod val="75000"/>
        </a:schemeClr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GB">
                <a:solidFill>
                  <a:sysClr val="windowText" lastClr="000000"/>
                </a:solidFill>
              </a:rPr>
              <a:t>Terminal velocity data of neat fuels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137150767224637"/>
          <c:y val="0.11383729301655868"/>
          <c:w val="0.66674310363113998"/>
          <c:h val="0.75652046733899081"/>
        </c:manualLayout>
      </c:layout>
      <c:scatterChart>
        <c:scatterStyle val="lineMarker"/>
        <c:varyColors val="0"/>
        <c:ser>
          <c:idx val="0"/>
          <c:order val="0"/>
          <c:tx>
            <c:strRef>
              <c:f>'Terminal velocity'!$A$2</c:f>
              <c:strCache>
                <c:ptCount val="1"/>
                <c:pt idx="0">
                  <c:v>Jet A-1</c:v>
                </c:pt>
              </c:strCache>
            </c:strRef>
          </c:tx>
          <c:spPr>
            <a:ln w="25400" cap="rnd">
              <a:solidFill>
                <a:srgbClr val="241AEE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241AEE"/>
              </a:solidFill>
              <a:ln w="15875">
                <a:solidFill>
                  <a:srgbClr val="241AEE"/>
                </a:solidFill>
                <a:round/>
              </a:ln>
              <a:effectLst/>
            </c:spPr>
          </c:marker>
          <c:xVal>
            <c:numRef>
              <c:f>'Terminal velocity'!$A$4:$A$12</c:f>
              <c:numCache>
                <c:formatCode>General</c:formatCode>
                <c:ptCount val="9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10</c:v>
                </c:pt>
                <c:pt idx="7">
                  <c:v>50</c:v>
                </c:pt>
                <c:pt idx="8">
                  <c:v>60</c:v>
                </c:pt>
              </c:numCache>
            </c:numRef>
          </c:xVal>
          <c:yVal>
            <c:numRef>
              <c:f>'Terminal velocity'!$D$4:$D$12</c:f>
              <c:numCache>
                <c:formatCode>General</c:formatCode>
                <c:ptCount val="9"/>
                <c:pt idx="1">
                  <c:v>1.328183585739148</c:v>
                </c:pt>
                <c:pt idx="2">
                  <c:v>3.9845507572174439</c:v>
                </c:pt>
                <c:pt idx="3">
                  <c:v>6.6409179286957398</c:v>
                </c:pt>
                <c:pt idx="4">
                  <c:v>9.2972851001740349</c:v>
                </c:pt>
                <c:pt idx="5">
                  <c:v>10.625468685913184</c:v>
                </c:pt>
                <c:pt idx="6">
                  <c:v>2.6563671714782959</c:v>
                </c:pt>
                <c:pt idx="7">
                  <c:v>13.28183585739148</c:v>
                </c:pt>
                <c:pt idx="8">
                  <c:v>15.938203028869776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AF-4DF8-88CF-643EA72F9B3B}"/>
            </c:ext>
          </c:extLst>
        </c:ser>
        <c:ser>
          <c:idx val="1"/>
          <c:order val="1"/>
          <c:tx>
            <c:strRef>
              <c:f>'Terminal velocity'!$H$2</c:f>
              <c:strCache>
                <c:ptCount val="1"/>
                <c:pt idx="0">
                  <c:v>HEFA</c:v>
                </c:pt>
              </c:strCache>
            </c:strRef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lt1"/>
              </a:solidFill>
              <a:ln w="15875">
                <a:solidFill>
                  <a:srgbClr val="00B050"/>
                </a:solidFill>
                <a:round/>
              </a:ln>
              <a:effectLst/>
            </c:spPr>
          </c:marker>
          <c:xVal>
            <c:numRef>
              <c:f>'Terminal velocity'!$H$4:$H$11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velocity'!$K$4:$K$11</c:f>
              <c:numCache>
                <c:formatCode>General</c:formatCode>
                <c:ptCount val="8"/>
                <c:pt idx="1">
                  <c:v>1.3178898718251415</c:v>
                </c:pt>
                <c:pt idx="2">
                  <c:v>3.9536696154754245</c:v>
                </c:pt>
                <c:pt idx="3">
                  <c:v>6.5894493591257071</c:v>
                </c:pt>
                <c:pt idx="4">
                  <c:v>9.225229102775991</c:v>
                </c:pt>
                <c:pt idx="5">
                  <c:v>10.543118974601132</c:v>
                </c:pt>
                <c:pt idx="6">
                  <c:v>13.178898718251414</c:v>
                </c:pt>
                <c:pt idx="7">
                  <c:v>15.814678461901698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AF-4DF8-88CF-643EA72F9B3B}"/>
            </c:ext>
          </c:extLst>
        </c:ser>
        <c:ser>
          <c:idx val="2"/>
          <c:order val="2"/>
          <c:tx>
            <c:strRef>
              <c:f>'Terminal velocity'!$O$2</c:f>
              <c:strCache>
                <c:ptCount val="1"/>
                <c:pt idx="0">
                  <c:v>ATJ</c:v>
                </c:pt>
              </c:strCache>
            </c:strRef>
          </c:tx>
          <c:spPr>
            <a:ln w="25400" cap="rnd">
              <a:solidFill>
                <a:srgbClr val="00B0F0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lt1"/>
              </a:solidFill>
              <a:ln w="15875">
                <a:solidFill>
                  <a:srgbClr val="00B0F0"/>
                </a:solidFill>
                <a:round/>
              </a:ln>
              <a:effectLst/>
            </c:spPr>
          </c:marker>
          <c:dPt>
            <c:idx val="4"/>
            <c:marker>
              <c:symbol val="triangle"/>
              <c:size val="8"/>
            </c:marker>
            <c:bubble3D val="0"/>
            <c:extLst>
              <c:ext xmlns:c16="http://schemas.microsoft.com/office/drawing/2014/chart" uri="{C3380CC4-5D6E-409C-BE32-E72D297353CC}">
                <c16:uniqueId val="{00000002-25AF-4DF8-88CF-643EA72F9B3B}"/>
              </c:ext>
            </c:extLst>
          </c:dPt>
          <c:xVal>
            <c:numRef>
              <c:f>'Terminal velocity'!$O$4:$O$11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velocity'!$R$4:$R$11</c:f>
              <c:numCache>
                <c:formatCode>General</c:formatCode>
                <c:ptCount val="8"/>
                <c:pt idx="1">
                  <c:v>1.3696802819947518</c:v>
                </c:pt>
                <c:pt idx="2">
                  <c:v>4.1090408459842553</c:v>
                </c:pt>
                <c:pt idx="3">
                  <c:v>6.8484014099737589</c:v>
                </c:pt>
                <c:pt idx="4">
                  <c:v>9.5877619739632625</c:v>
                </c:pt>
                <c:pt idx="5">
                  <c:v>10.957442255958014</c:v>
                </c:pt>
                <c:pt idx="6">
                  <c:v>13.696802819947518</c:v>
                </c:pt>
                <c:pt idx="7">
                  <c:v>16.436163383937021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5AF-4DF8-88CF-643EA72F9B3B}"/>
            </c:ext>
          </c:extLst>
        </c:ser>
        <c:ser>
          <c:idx val="3"/>
          <c:order val="3"/>
          <c:tx>
            <c:strRef>
              <c:f>'Terminal velocity'!$V$2</c:f>
              <c:strCache>
                <c:ptCount val="1"/>
                <c:pt idx="0">
                  <c:v>GTL S8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7"/>
            <c:spPr>
              <a:noFill/>
              <a:ln w="15875">
                <a:solidFill>
                  <a:srgbClr val="C00000"/>
                </a:solidFill>
                <a:round/>
              </a:ln>
              <a:effectLst/>
            </c:spPr>
          </c:marker>
          <c:xVal>
            <c:numRef>
              <c:f>'Terminal velocity'!$V$4:$V$11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velocity'!$Y$4:$Y$11</c:f>
              <c:numCache>
                <c:formatCode>General</c:formatCode>
                <c:ptCount val="8"/>
                <c:pt idx="1">
                  <c:v>1.8807174038691659</c:v>
                </c:pt>
                <c:pt idx="2">
                  <c:v>5.6421522116074971</c:v>
                </c:pt>
                <c:pt idx="3">
                  <c:v>9.403587019345828</c:v>
                </c:pt>
                <c:pt idx="4">
                  <c:v>13.165021827084161</c:v>
                </c:pt>
                <c:pt idx="5">
                  <c:v>15.045739230953327</c:v>
                </c:pt>
                <c:pt idx="6">
                  <c:v>18.807174038691656</c:v>
                </c:pt>
                <c:pt idx="7">
                  <c:v>22.568608846429989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5AF-4DF8-88CF-643EA72F9B3B}"/>
            </c:ext>
          </c:extLst>
        </c:ser>
        <c:ser>
          <c:idx val="4"/>
          <c:order val="4"/>
          <c:tx>
            <c:v>Amyris</c:v>
          </c:tx>
          <c:spPr>
            <a:ln w="25400">
              <a:solidFill>
                <a:schemeClr val="accent4"/>
              </a:solidFill>
            </a:ln>
          </c:spPr>
          <c:marker>
            <c:symbol val="star"/>
            <c:size val="8"/>
            <c:spPr>
              <a:ln>
                <a:solidFill>
                  <a:schemeClr val="accent4"/>
                </a:solidFill>
              </a:ln>
            </c:spPr>
          </c:marker>
          <c:xVal>
            <c:numRef>
              <c:f>'Terminal velocity'!$AC$4:$AC$11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velocity'!$AF$4:$AF$11</c:f>
              <c:numCache>
                <c:formatCode>General</c:formatCode>
                <c:ptCount val="8"/>
                <c:pt idx="1">
                  <c:v>1.0424751436402879</c:v>
                </c:pt>
                <c:pt idx="2">
                  <c:v>3.1274254309208636</c:v>
                </c:pt>
                <c:pt idx="3">
                  <c:v>5.2123757182014394</c:v>
                </c:pt>
                <c:pt idx="4">
                  <c:v>7.2973260054820157</c:v>
                </c:pt>
                <c:pt idx="5">
                  <c:v>8.3398011491223034</c:v>
                </c:pt>
                <c:pt idx="6">
                  <c:v>10.424751436402879</c:v>
                </c:pt>
                <c:pt idx="7">
                  <c:v>12.509701723683454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5AF-4DF8-88CF-643EA72F9B3B}"/>
            </c:ext>
          </c:extLst>
        </c:ser>
        <c:ser>
          <c:idx val="5"/>
          <c:order val="5"/>
          <c:tx>
            <c:v>Hexanol</c:v>
          </c:tx>
          <c:spPr>
            <a:ln>
              <a:solidFill>
                <a:srgbClr val="7030A0"/>
              </a:solidFill>
            </a:ln>
          </c:spPr>
          <c:marker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'[4]Terminal velocity'!$AJ$5:$AJ$11</c:f>
              <c:numCache>
                <c:formatCode>General</c:formatCode>
                <c:ptCount val="7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xVal>
          <c:yVal>
            <c:numRef>
              <c:f>'[4]Terminal velocity'!$AM$5:$AM$11</c:f>
              <c:numCache>
                <c:formatCode>General</c:formatCode>
                <c:ptCount val="7"/>
                <c:pt idx="0">
                  <c:v>0.71654393749124679</c:v>
                </c:pt>
                <c:pt idx="1">
                  <c:v>2.1496318124737401</c:v>
                </c:pt>
                <c:pt idx="2">
                  <c:v>3.5827196874562337</c:v>
                </c:pt>
                <c:pt idx="3">
                  <c:v>5.0158075624387273</c:v>
                </c:pt>
                <c:pt idx="4">
                  <c:v>5.7323514999299743</c:v>
                </c:pt>
                <c:pt idx="5">
                  <c:v>7.1654393749124674</c:v>
                </c:pt>
                <c:pt idx="6">
                  <c:v>8.5985272498949605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5AF-4DF8-88CF-643EA72F9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810720"/>
        <c:axId val="593810328"/>
      </c:scatterChart>
      <c:valAx>
        <c:axId val="593810720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>
                    <a:solidFill>
                      <a:sysClr val="windowText" lastClr="000000"/>
                    </a:solidFill>
                  </a:rPr>
                  <a:t>Water particle diameter (µm)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10328"/>
        <c:crosses val="autoZero"/>
        <c:crossBetween val="midCat"/>
      </c:valAx>
      <c:valAx>
        <c:axId val="5938103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100">
                    <a:solidFill>
                      <a:sysClr val="windowText" lastClr="000000"/>
                    </a:solidFill>
                  </a:rPr>
                  <a:t>Terminal velocity (m/s</a:t>
                </a:r>
                <a:r>
                  <a:rPr lang="en-GB" sz="1100" baseline="0">
                    <a:solidFill>
                      <a:sysClr val="windowText" lastClr="000000"/>
                    </a:solidFill>
                  </a:rPr>
                  <a:t>  *10</a:t>
                </a:r>
                <a:r>
                  <a:rPr lang="en-GB" sz="1050" baseline="0">
                    <a:solidFill>
                      <a:sysClr val="windowText" lastClr="000000"/>
                    </a:solidFill>
                  </a:rPr>
                  <a:t>-5</a:t>
                </a:r>
                <a:r>
                  <a:rPr lang="en-GB" sz="1100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81072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689271238651895"/>
          <c:y val="0.13046852944677811"/>
          <c:w val="0.17591231651466191"/>
          <c:h val="0.69634802129215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'75% GTL &amp;25% HEXANOL</c:v>
          </c:tx>
          <c:marker>
            <c:symbol val="none"/>
          </c:marker>
          <c:xVal>
            <c:numRef>
              <c:f>'75% s-8 25% Hexanol'!$D$4:$D$26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27</c:v>
                </c:pt>
                <c:pt idx="9">
                  <c:v>42</c:v>
                </c:pt>
                <c:pt idx="10">
                  <c:v>73</c:v>
                </c:pt>
                <c:pt idx="11">
                  <c:v>74</c:v>
                </c:pt>
                <c:pt idx="12">
                  <c:v>76</c:v>
                </c:pt>
                <c:pt idx="13">
                  <c:v>97</c:v>
                </c:pt>
                <c:pt idx="14">
                  <c:v>99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111</c:v>
                </c:pt>
                <c:pt idx="19">
                  <c:v>112</c:v>
                </c:pt>
                <c:pt idx="20">
                  <c:v>113</c:v>
                </c:pt>
                <c:pt idx="21">
                  <c:v>114</c:v>
                </c:pt>
                <c:pt idx="22">
                  <c:v>116</c:v>
                </c:pt>
              </c:numCache>
            </c:numRef>
          </c:xVal>
          <c:yVal>
            <c:numRef>
              <c:f>'75% s-8 25% Hexanol'!$I$4:$I$26</c:f>
              <c:numCache>
                <c:formatCode>0.0</c:formatCode>
                <c:ptCount val="23"/>
                <c:pt idx="0">
                  <c:v>692.1</c:v>
                </c:pt>
                <c:pt idx="1">
                  <c:v>682.3</c:v>
                </c:pt>
                <c:pt idx="2">
                  <c:v>673</c:v>
                </c:pt>
                <c:pt idx="3">
                  <c:v>648.79999999999995</c:v>
                </c:pt>
                <c:pt idx="4">
                  <c:v>693</c:v>
                </c:pt>
                <c:pt idx="5">
                  <c:v>664</c:v>
                </c:pt>
                <c:pt idx="6">
                  <c:v>633.70000000000005</c:v>
                </c:pt>
                <c:pt idx="7">
                  <c:v>644.9</c:v>
                </c:pt>
                <c:pt idx="8">
                  <c:v>625</c:v>
                </c:pt>
                <c:pt idx="9">
                  <c:v>634.29999999999995</c:v>
                </c:pt>
                <c:pt idx="10">
                  <c:v>555.70000000000005</c:v>
                </c:pt>
                <c:pt idx="11">
                  <c:v>574.70000000000005</c:v>
                </c:pt>
                <c:pt idx="12">
                  <c:v>556.4</c:v>
                </c:pt>
                <c:pt idx="13">
                  <c:v>587</c:v>
                </c:pt>
                <c:pt idx="14">
                  <c:v>500</c:v>
                </c:pt>
                <c:pt idx="15">
                  <c:v>471.9</c:v>
                </c:pt>
                <c:pt idx="16">
                  <c:v>513</c:v>
                </c:pt>
                <c:pt idx="17">
                  <c:v>455.4</c:v>
                </c:pt>
                <c:pt idx="18">
                  <c:v>643.79999999999995</c:v>
                </c:pt>
                <c:pt idx="19">
                  <c:v>488.4</c:v>
                </c:pt>
                <c:pt idx="20">
                  <c:v>508.8</c:v>
                </c:pt>
                <c:pt idx="21">
                  <c:v>530.29999999999995</c:v>
                </c:pt>
                <c:pt idx="22">
                  <c:v>561.70000000000005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53-409B-A5A3-2B96C8283C47}"/>
            </c:ext>
          </c:extLst>
        </c:ser>
        <c:ser>
          <c:idx val="1"/>
          <c:order val="1"/>
          <c:tx>
            <c:v>'75% GTL &amp; 25% Jet A1'!</c:v>
          </c:tx>
          <c:marker>
            <c:symbol val="none"/>
          </c:marker>
          <c:xVal>
            <c:numRef>
              <c:f>'75% GTL &amp; 25% Jet A1'!$D$4:$D$34</c:f>
              <c:numCache>
                <c:formatCode>0.00</c:formatCode>
                <c:ptCount val="3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21</c:v>
                </c:pt>
                <c:pt idx="8">
                  <c:v>26</c:v>
                </c:pt>
                <c:pt idx="9">
                  <c:v>28</c:v>
                </c:pt>
                <c:pt idx="10">
                  <c:v>29</c:v>
                </c:pt>
                <c:pt idx="11">
                  <c:v>33</c:v>
                </c:pt>
                <c:pt idx="12">
                  <c:v>36</c:v>
                </c:pt>
                <c:pt idx="13">
                  <c:v>38</c:v>
                </c:pt>
                <c:pt idx="14">
                  <c:v>40</c:v>
                </c:pt>
                <c:pt idx="15">
                  <c:v>52</c:v>
                </c:pt>
                <c:pt idx="16">
                  <c:v>56</c:v>
                </c:pt>
                <c:pt idx="17">
                  <c:v>69</c:v>
                </c:pt>
                <c:pt idx="18">
                  <c:v>71</c:v>
                </c:pt>
                <c:pt idx="19">
                  <c:v>73</c:v>
                </c:pt>
                <c:pt idx="20">
                  <c:v>75</c:v>
                </c:pt>
                <c:pt idx="21">
                  <c:v>80</c:v>
                </c:pt>
                <c:pt idx="22">
                  <c:v>95</c:v>
                </c:pt>
                <c:pt idx="23">
                  <c:v>97</c:v>
                </c:pt>
                <c:pt idx="24">
                  <c:v>125</c:v>
                </c:pt>
                <c:pt idx="25">
                  <c:v>135</c:v>
                </c:pt>
                <c:pt idx="26">
                  <c:v>158</c:v>
                </c:pt>
                <c:pt idx="27">
                  <c:v>163</c:v>
                </c:pt>
                <c:pt idx="28">
                  <c:v>165</c:v>
                </c:pt>
                <c:pt idx="29">
                  <c:v>170</c:v>
                </c:pt>
                <c:pt idx="30">
                  <c:v>173</c:v>
                </c:pt>
              </c:numCache>
            </c:numRef>
          </c:xVal>
          <c:yVal>
            <c:numRef>
              <c:f>'75% GTL &amp; 25% Jet A1'!$J$4:$J$34</c:f>
              <c:numCache>
                <c:formatCode>General</c:formatCode>
                <c:ptCount val="31"/>
                <c:pt idx="1">
                  <c:v>482.1</c:v>
                </c:pt>
                <c:pt idx="2">
                  <c:v>512.1</c:v>
                </c:pt>
                <c:pt idx="3">
                  <c:v>448.4</c:v>
                </c:pt>
                <c:pt idx="4">
                  <c:v>551.5</c:v>
                </c:pt>
                <c:pt idx="7">
                  <c:v>375.6</c:v>
                </c:pt>
                <c:pt idx="8">
                  <c:v>372.2</c:v>
                </c:pt>
                <c:pt idx="12">
                  <c:v>416.3</c:v>
                </c:pt>
                <c:pt idx="17">
                  <c:v>405.8</c:v>
                </c:pt>
                <c:pt idx="18">
                  <c:v>401.5</c:v>
                </c:pt>
                <c:pt idx="19">
                  <c:v>386.3</c:v>
                </c:pt>
                <c:pt idx="21">
                  <c:v>351.4</c:v>
                </c:pt>
                <c:pt idx="22">
                  <c:v>356.5</c:v>
                </c:pt>
                <c:pt idx="24">
                  <c:v>326</c:v>
                </c:pt>
                <c:pt idx="25">
                  <c:v>345.6</c:v>
                </c:pt>
                <c:pt idx="28">
                  <c:v>374.8</c:v>
                </c:pt>
                <c:pt idx="30">
                  <c:v>374.6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53-409B-A5A3-2B96C8283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3804840"/>
        <c:axId val="593806800"/>
      </c:scatterChart>
      <c:valAx>
        <c:axId val="59380484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593806800"/>
        <c:crosses val="autoZero"/>
        <c:crossBetween val="midCat"/>
      </c:valAx>
      <c:valAx>
        <c:axId val="593806800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9380484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10,000 PPM</a:t>
            </a:r>
          </a:p>
        </c:rich>
      </c:tx>
      <c:layout>
        <c:manualLayout>
          <c:xMode val="edge"/>
          <c:yMode val="edge"/>
          <c:x val="0.38079155730533681"/>
          <c:y val="4.1666666666666664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jet A-1 Dup'!$AE$29:$AE$53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73</c:v>
                </c:pt>
                <c:pt idx="24">
                  <c:v>75</c:v>
                </c:pt>
              </c:numCache>
            </c:numRef>
          </c:xVal>
          <c:yVal>
            <c:numRef>
              <c:f>'100% jet A-1 Dup'!$AK$29:$AK$53</c:f>
              <c:numCache>
                <c:formatCode>General</c:formatCode>
                <c:ptCount val="25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  <c:pt idx="23">
                  <c:v>781.2</c:v>
                </c:pt>
                <c:pt idx="24">
                  <c:v>770.6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EB9-463D-B410-01202DC7C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194672"/>
        <c:axId val="575192320"/>
      </c:scatterChart>
      <c:valAx>
        <c:axId val="575194672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575192320"/>
        <c:crosses val="autoZero"/>
        <c:crossBetween val="midCat"/>
      </c:valAx>
      <c:valAx>
        <c:axId val="575192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751946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'75% GTL &amp;25% HEXANOL</c:v>
          </c:tx>
          <c:marker>
            <c:symbol val="none"/>
          </c:marker>
          <c:xVal>
            <c:numRef>
              <c:f>'75% s-8 25% Hexanol'!$D$4:$D$26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27</c:v>
                </c:pt>
                <c:pt idx="9">
                  <c:v>42</c:v>
                </c:pt>
                <c:pt idx="10">
                  <c:v>73</c:v>
                </c:pt>
                <c:pt idx="11">
                  <c:v>74</c:v>
                </c:pt>
                <c:pt idx="12">
                  <c:v>76</c:v>
                </c:pt>
                <c:pt idx="13">
                  <c:v>97</c:v>
                </c:pt>
                <c:pt idx="14">
                  <c:v>99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111</c:v>
                </c:pt>
                <c:pt idx="19">
                  <c:v>112</c:v>
                </c:pt>
                <c:pt idx="20">
                  <c:v>113</c:v>
                </c:pt>
                <c:pt idx="21">
                  <c:v>114</c:v>
                </c:pt>
                <c:pt idx="22">
                  <c:v>116</c:v>
                </c:pt>
              </c:numCache>
            </c:numRef>
          </c:xVal>
          <c:yVal>
            <c:numRef>
              <c:f>'75% s-8 25% Hexanol'!$I$4:$I$26</c:f>
              <c:numCache>
                <c:formatCode>0.0</c:formatCode>
                <c:ptCount val="23"/>
                <c:pt idx="0">
                  <c:v>692.1</c:v>
                </c:pt>
                <c:pt idx="1">
                  <c:v>682.3</c:v>
                </c:pt>
                <c:pt idx="2">
                  <c:v>673</c:v>
                </c:pt>
                <c:pt idx="3">
                  <c:v>648.79999999999995</c:v>
                </c:pt>
                <c:pt idx="4">
                  <c:v>693</c:v>
                </c:pt>
                <c:pt idx="5">
                  <c:v>664</c:v>
                </c:pt>
                <c:pt idx="6">
                  <c:v>633.70000000000005</c:v>
                </c:pt>
                <c:pt idx="7">
                  <c:v>644.9</c:v>
                </c:pt>
                <c:pt idx="8">
                  <c:v>625</c:v>
                </c:pt>
                <c:pt idx="9">
                  <c:v>634.29999999999995</c:v>
                </c:pt>
                <c:pt idx="10">
                  <c:v>555.70000000000005</c:v>
                </c:pt>
                <c:pt idx="11">
                  <c:v>574.70000000000005</c:v>
                </c:pt>
                <c:pt idx="12">
                  <c:v>556.4</c:v>
                </c:pt>
                <c:pt idx="13">
                  <c:v>587</c:v>
                </c:pt>
                <c:pt idx="14">
                  <c:v>500</c:v>
                </c:pt>
                <c:pt idx="15">
                  <c:v>471.9</c:v>
                </c:pt>
                <c:pt idx="16">
                  <c:v>513</c:v>
                </c:pt>
                <c:pt idx="17">
                  <c:v>455.4</c:v>
                </c:pt>
                <c:pt idx="18">
                  <c:v>643.79999999999995</c:v>
                </c:pt>
                <c:pt idx="19">
                  <c:v>488.4</c:v>
                </c:pt>
                <c:pt idx="20">
                  <c:v>508.8</c:v>
                </c:pt>
                <c:pt idx="21">
                  <c:v>530.29999999999995</c:v>
                </c:pt>
                <c:pt idx="22">
                  <c:v>561.70000000000005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E4-4724-8C4D-BB03C44949A0}"/>
            </c:ext>
          </c:extLst>
        </c:ser>
        <c:ser>
          <c:idx val="1"/>
          <c:order val="1"/>
          <c:tx>
            <c:v>'75% GTL &amp; 25% Jet A1'!</c:v>
          </c:tx>
          <c:marker>
            <c:symbol val="none"/>
          </c:marker>
          <c:xVal>
            <c:numRef>
              <c:f>'75% GTL &amp; 25% Jet A1'!$D$4:$D$34</c:f>
              <c:numCache>
                <c:formatCode>0.00</c:formatCode>
                <c:ptCount val="3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21</c:v>
                </c:pt>
                <c:pt idx="8">
                  <c:v>26</c:v>
                </c:pt>
                <c:pt idx="9">
                  <c:v>28</c:v>
                </c:pt>
                <c:pt idx="10">
                  <c:v>29</c:v>
                </c:pt>
                <c:pt idx="11">
                  <c:v>33</c:v>
                </c:pt>
                <c:pt idx="12">
                  <c:v>36</c:v>
                </c:pt>
                <c:pt idx="13">
                  <c:v>38</c:v>
                </c:pt>
                <c:pt idx="14">
                  <c:v>40</c:v>
                </c:pt>
                <c:pt idx="15">
                  <c:v>52</c:v>
                </c:pt>
                <c:pt idx="16">
                  <c:v>56</c:v>
                </c:pt>
                <c:pt idx="17">
                  <c:v>69</c:v>
                </c:pt>
                <c:pt idx="18">
                  <c:v>71</c:v>
                </c:pt>
                <c:pt idx="19">
                  <c:v>73</c:v>
                </c:pt>
                <c:pt idx="20">
                  <c:v>75</c:v>
                </c:pt>
                <c:pt idx="21">
                  <c:v>80</c:v>
                </c:pt>
                <c:pt idx="22">
                  <c:v>95</c:v>
                </c:pt>
                <c:pt idx="23">
                  <c:v>97</c:v>
                </c:pt>
                <c:pt idx="24">
                  <c:v>125</c:v>
                </c:pt>
                <c:pt idx="25">
                  <c:v>135</c:v>
                </c:pt>
                <c:pt idx="26">
                  <c:v>158</c:v>
                </c:pt>
                <c:pt idx="27">
                  <c:v>163</c:v>
                </c:pt>
                <c:pt idx="28">
                  <c:v>165</c:v>
                </c:pt>
                <c:pt idx="29">
                  <c:v>170</c:v>
                </c:pt>
                <c:pt idx="30">
                  <c:v>173</c:v>
                </c:pt>
              </c:numCache>
            </c:numRef>
          </c:xVal>
          <c:yVal>
            <c:numRef>
              <c:f>'75% GTL &amp; 25% Jet A1'!$J$4:$J$34</c:f>
              <c:numCache>
                <c:formatCode>General</c:formatCode>
                <c:ptCount val="31"/>
                <c:pt idx="1">
                  <c:v>482.1</c:v>
                </c:pt>
                <c:pt idx="2">
                  <c:v>512.1</c:v>
                </c:pt>
                <c:pt idx="3">
                  <c:v>448.4</c:v>
                </c:pt>
                <c:pt idx="4">
                  <c:v>551.5</c:v>
                </c:pt>
                <c:pt idx="7">
                  <c:v>375.6</c:v>
                </c:pt>
                <c:pt idx="8">
                  <c:v>372.2</c:v>
                </c:pt>
                <c:pt idx="12">
                  <c:v>416.3</c:v>
                </c:pt>
                <c:pt idx="17">
                  <c:v>405.8</c:v>
                </c:pt>
                <c:pt idx="18">
                  <c:v>401.5</c:v>
                </c:pt>
                <c:pt idx="19">
                  <c:v>386.3</c:v>
                </c:pt>
                <c:pt idx="21">
                  <c:v>351.4</c:v>
                </c:pt>
                <c:pt idx="22">
                  <c:v>356.5</c:v>
                </c:pt>
                <c:pt idx="24">
                  <c:v>326</c:v>
                </c:pt>
                <c:pt idx="25">
                  <c:v>345.6</c:v>
                </c:pt>
                <c:pt idx="28">
                  <c:v>374.8</c:v>
                </c:pt>
                <c:pt idx="30">
                  <c:v>374.6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E4-4724-8C4D-BB03C4494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417392"/>
        <c:axId val="580416608"/>
      </c:scatterChart>
      <c:valAx>
        <c:axId val="580417392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580416608"/>
        <c:crosses val="autoZero"/>
        <c:crossBetween val="midCat"/>
      </c:valAx>
      <c:valAx>
        <c:axId val="58041660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8041739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5.1400554097404488E-2"/>
          <c:w val="0.83040726159230094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Amyris SIP'!$D$6:$D$48</c:f>
              <c:numCache>
                <c:formatCode>0.00</c:formatCode>
                <c:ptCount val="43"/>
                <c:pt idx="0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18</c:v>
                </c:pt>
                <c:pt idx="6">
                  <c:v>20</c:v>
                </c:pt>
                <c:pt idx="7">
                  <c:v>21</c:v>
                </c:pt>
                <c:pt idx="8">
                  <c:v>27</c:v>
                </c:pt>
                <c:pt idx="9">
                  <c:v>33</c:v>
                </c:pt>
                <c:pt idx="10">
                  <c:v>35</c:v>
                </c:pt>
                <c:pt idx="11">
                  <c:v>36</c:v>
                </c:pt>
                <c:pt idx="12">
                  <c:v>42</c:v>
                </c:pt>
                <c:pt idx="13">
                  <c:v>72</c:v>
                </c:pt>
                <c:pt idx="14">
                  <c:v>73</c:v>
                </c:pt>
                <c:pt idx="15">
                  <c:v>78</c:v>
                </c:pt>
                <c:pt idx="16">
                  <c:v>80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148</c:v>
                </c:pt>
                <c:pt idx="21">
                  <c:v>150</c:v>
                </c:pt>
                <c:pt idx="22">
                  <c:v>151</c:v>
                </c:pt>
                <c:pt idx="23">
                  <c:v>154</c:v>
                </c:pt>
                <c:pt idx="24">
                  <c:v>166</c:v>
                </c:pt>
                <c:pt idx="25">
                  <c:v>168</c:v>
                </c:pt>
                <c:pt idx="26">
                  <c:v>170</c:v>
                </c:pt>
                <c:pt idx="27">
                  <c:v>171</c:v>
                </c:pt>
                <c:pt idx="28">
                  <c:v>191</c:v>
                </c:pt>
                <c:pt idx="29">
                  <c:v>197</c:v>
                </c:pt>
                <c:pt idx="30">
                  <c:v>199</c:v>
                </c:pt>
                <c:pt idx="31">
                  <c:v>201</c:v>
                </c:pt>
                <c:pt idx="32">
                  <c:v>203</c:v>
                </c:pt>
                <c:pt idx="33">
                  <c:v>205</c:v>
                </c:pt>
                <c:pt idx="34">
                  <c:v>207</c:v>
                </c:pt>
                <c:pt idx="35">
                  <c:v>1540</c:v>
                </c:pt>
                <c:pt idx="36">
                  <c:v>1542</c:v>
                </c:pt>
                <c:pt idx="37">
                  <c:v>1546</c:v>
                </c:pt>
                <c:pt idx="38">
                  <c:v>1549</c:v>
                </c:pt>
                <c:pt idx="39">
                  <c:v>1550</c:v>
                </c:pt>
                <c:pt idx="40">
                  <c:v>1555</c:v>
                </c:pt>
                <c:pt idx="41">
                  <c:v>1558</c:v>
                </c:pt>
                <c:pt idx="42">
                  <c:v>1678</c:v>
                </c:pt>
              </c:numCache>
            </c:numRef>
          </c:xVal>
          <c:yVal>
            <c:numRef>
              <c:f>'100% Amyris SIP'!$G$6:$G$48</c:f>
              <c:numCache>
                <c:formatCode>0.0</c:formatCode>
                <c:ptCount val="43"/>
                <c:pt idx="0">
                  <c:v>583.29999999999995</c:v>
                </c:pt>
                <c:pt idx="1">
                  <c:v>682.9</c:v>
                </c:pt>
                <c:pt idx="2">
                  <c:v>660.2</c:v>
                </c:pt>
                <c:pt idx="3">
                  <c:v>490.1</c:v>
                </c:pt>
                <c:pt idx="4">
                  <c:v>680.9</c:v>
                </c:pt>
                <c:pt idx="5">
                  <c:v>671.4</c:v>
                </c:pt>
                <c:pt idx="6">
                  <c:v>631.1</c:v>
                </c:pt>
                <c:pt idx="7">
                  <c:v>646.5</c:v>
                </c:pt>
                <c:pt idx="8">
                  <c:v>556.79999999999995</c:v>
                </c:pt>
                <c:pt idx="9">
                  <c:v>716.1</c:v>
                </c:pt>
                <c:pt idx="10">
                  <c:v>668.3</c:v>
                </c:pt>
                <c:pt idx="11">
                  <c:v>821.1</c:v>
                </c:pt>
                <c:pt idx="12">
                  <c:v>771.1</c:v>
                </c:pt>
                <c:pt idx="13">
                  <c:v>719.1</c:v>
                </c:pt>
                <c:pt idx="14">
                  <c:v>643.6</c:v>
                </c:pt>
                <c:pt idx="15">
                  <c:v>594.79999999999995</c:v>
                </c:pt>
                <c:pt idx="16">
                  <c:v>505.7</c:v>
                </c:pt>
                <c:pt idx="17">
                  <c:v>456.5</c:v>
                </c:pt>
                <c:pt idx="18">
                  <c:v>631.29999999999995</c:v>
                </c:pt>
                <c:pt idx="19">
                  <c:v>587.29999999999995</c:v>
                </c:pt>
                <c:pt idx="20">
                  <c:v>599.20000000000005</c:v>
                </c:pt>
                <c:pt idx="21">
                  <c:v>574.29999999999995</c:v>
                </c:pt>
                <c:pt idx="22">
                  <c:v>495</c:v>
                </c:pt>
                <c:pt idx="23">
                  <c:v>609.1</c:v>
                </c:pt>
                <c:pt idx="24">
                  <c:v>545.6</c:v>
                </c:pt>
                <c:pt idx="25">
                  <c:v>589.4</c:v>
                </c:pt>
                <c:pt idx="26">
                  <c:v>446.9</c:v>
                </c:pt>
                <c:pt idx="27">
                  <c:v>481.3</c:v>
                </c:pt>
                <c:pt idx="28">
                  <c:v>356.6</c:v>
                </c:pt>
                <c:pt idx="29">
                  <c:v>414.5</c:v>
                </c:pt>
                <c:pt idx="30">
                  <c:v>378</c:v>
                </c:pt>
                <c:pt idx="31">
                  <c:v>390.6</c:v>
                </c:pt>
                <c:pt idx="32">
                  <c:v>345.4</c:v>
                </c:pt>
                <c:pt idx="33">
                  <c:v>317.8</c:v>
                </c:pt>
                <c:pt idx="34">
                  <c:v>312</c:v>
                </c:pt>
                <c:pt idx="35" formatCode="General">
                  <c:v>204.8</c:v>
                </c:pt>
                <c:pt idx="36" formatCode="General">
                  <c:v>198.8</c:v>
                </c:pt>
                <c:pt idx="37" formatCode="General">
                  <c:v>154.30000000000001</c:v>
                </c:pt>
                <c:pt idx="38" formatCode="General">
                  <c:v>175.7</c:v>
                </c:pt>
                <c:pt idx="39" formatCode="General">
                  <c:v>141</c:v>
                </c:pt>
                <c:pt idx="40" formatCode="General">
                  <c:v>137.80000000000001</c:v>
                </c:pt>
                <c:pt idx="41" formatCode="General">
                  <c:v>143.6</c:v>
                </c:pt>
                <c:pt idx="42" formatCode="General">
                  <c:v>144.69999999999999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61-424E-960D-171A6104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426800"/>
        <c:axId val="580417784"/>
      </c:scatterChart>
      <c:valAx>
        <c:axId val="58042680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580417784"/>
        <c:crosses val="autoZero"/>
        <c:crossBetween val="midCat"/>
      </c:valAx>
      <c:valAx>
        <c:axId val="58041778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804268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5.1400554097404488E-2"/>
          <c:w val="0.83040726159230094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Amyris Duplicate'!$D$6:$D$48</c:f>
              <c:numCache>
                <c:formatCode>0.00</c:formatCode>
                <c:ptCount val="43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15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21</c:v>
                </c:pt>
                <c:pt idx="8">
                  <c:v>23</c:v>
                </c:pt>
                <c:pt idx="9">
                  <c:v>62</c:v>
                </c:pt>
                <c:pt idx="10">
                  <c:v>63</c:v>
                </c:pt>
                <c:pt idx="11">
                  <c:v>67</c:v>
                </c:pt>
                <c:pt idx="12">
                  <c:v>68</c:v>
                </c:pt>
                <c:pt idx="13">
                  <c:v>69</c:v>
                </c:pt>
                <c:pt idx="14">
                  <c:v>93</c:v>
                </c:pt>
                <c:pt idx="15">
                  <c:v>94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113</c:v>
                </c:pt>
                <c:pt idx="20">
                  <c:v>170</c:v>
                </c:pt>
              </c:numCache>
            </c:numRef>
          </c:xVal>
          <c:yVal>
            <c:numRef>
              <c:f>'100% Amyris Duplicate'!$G$6:$G$48</c:f>
              <c:numCache>
                <c:formatCode>0.0</c:formatCode>
                <c:ptCount val="4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61-424E-960D-171A6104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418176"/>
        <c:axId val="580420920"/>
      </c:scatterChart>
      <c:valAx>
        <c:axId val="580418176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580420920"/>
        <c:crosses val="autoZero"/>
        <c:crossBetween val="midCat"/>
      </c:valAx>
      <c:valAx>
        <c:axId val="580420920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80418176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HEFA'!$R$37:$R$55</c:f>
              <c:numCache>
                <c:formatCode>0.00</c:formatCode>
                <c:ptCount val="19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8</c:v>
                </c:pt>
                <c:pt idx="5">
                  <c:v>45</c:v>
                </c:pt>
                <c:pt idx="6">
                  <c:v>48</c:v>
                </c:pt>
                <c:pt idx="7">
                  <c:v>80</c:v>
                </c:pt>
                <c:pt idx="8">
                  <c:v>81</c:v>
                </c:pt>
                <c:pt idx="9">
                  <c:v>83</c:v>
                </c:pt>
                <c:pt idx="10">
                  <c:v>86</c:v>
                </c:pt>
                <c:pt idx="11">
                  <c:v>1376</c:v>
                </c:pt>
                <c:pt idx="12">
                  <c:v>1377</c:v>
                </c:pt>
                <c:pt idx="13">
                  <c:v>1417</c:v>
                </c:pt>
                <c:pt idx="14">
                  <c:v>1418</c:v>
                </c:pt>
                <c:pt idx="15">
                  <c:v>1419</c:v>
                </c:pt>
                <c:pt idx="16">
                  <c:v>1840</c:v>
                </c:pt>
                <c:pt idx="17">
                  <c:v>1841</c:v>
                </c:pt>
                <c:pt idx="18">
                  <c:v>1843</c:v>
                </c:pt>
              </c:numCache>
            </c:numRef>
          </c:xVal>
          <c:yVal>
            <c:numRef>
              <c:f>'100% HEFA'!$S$37:$S$56</c:f>
              <c:numCache>
                <c:formatCode>General</c:formatCode>
                <c:ptCount val="20"/>
                <c:pt idx="0">
                  <c:v>738.9</c:v>
                </c:pt>
                <c:pt idx="1">
                  <c:v>745.2</c:v>
                </c:pt>
                <c:pt idx="2">
                  <c:v>587.4</c:v>
                </c:pt>
                <c:pt idx="3">
                  <c:v>623.6</c:v>
                </c:pt>
                <c:pt idx="4">
                  <c:v>423.9</c:v>
                </c:pt>
                <c:pt idx="5">
                  <c:v>393.4</c:v>
                </c:pt>
                <c:pt idx="6">
                  <c:v>405.5</c:v>
                </c:pt>
                <c:pt idx="7">
                  <c:v>304.2</c:v>
                </c:pt>
                <c:pt idx="8">
                  <c:v>384.8</c:v>
                </c:pt>
                <c:pt idx="9">
                  <c:v>293.2</c:v>
                </c:pt>
                <c:pt idx="10">
                  <c:v>235.3</c:v>
                </c:pt>
                <c:pt idx="11">
                  <c:v>25.1</c:v>
                </c:pt>
                <c:pt idx="12">
                  <c:v>21.4</c:v>
                </c:pt>
                <c:pt idx="13">
                  <c:v>20</c:v>
                </c:pt>
                <c:pt idx="14">
                  <c:v>35.200000000000003</c:v>
                </c:pt>
                <c:pt idx="16">
                  <c:v>30.8</c:v>
                </c:pt>
                <c:pt idx="17">
                  <c:v>35.799999999999997</c:v>
                </c:pt>
                <c:pt idx="18">
                  <c:v>32.1</c:v>
                </c:pt>
                <c:pt idx="19">
                  <c:v>35.299999999999997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00-4D9A-9A81-BE09A9BAE0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421704"/>
        <c:axId val="580418568"/>
      </c:scatterChart>
      <c:valAx>
        <c:axId val="580421704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580418568"/>
        <c:crosses val="autoZero"/>
        <c:crossBetween val="midCat"/>
      </c:valAx>
      <c:valAx>
        <c:axId val="580418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04217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'50% ATJ 50% Jet A1'!$D$4:$D$27</c:f>
              <c:numCache>
                <c:formatCode>0.00</c:formatCode>
                <c:ptCount val="24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20</c:v>
                </c:pt>
                <c:pt idx="6">
                  <c:v>21</c:v>
                </c:pt>
                <c:pt idx="7">
                  <c:v>22</c:v>
                </c:pt>
                <c:pt idx="8">
                  <c:v>35</c:v>
                </c:pt>
                <c:pt idx="9">
                  <c:v>36</c:v>
                </c:pt>
                <c:pt idx="10">
                  <c:v>47</c:v>
                </c:pt>
                <c:pt idx="11">
                  <c:v>48</c:v>
                </c:pt>
                <c:pt idx="12">
                  <c:v>79</c:v>
                </c:pt>
                <c:pt idx="13">
                  <c:v>84</c:v>
                </c:pt>
                <c:pt idx="14">
                  <c:v>86</c:v>
                </c:pt>
                <c:pt idx="15">
                  <c:v>122</c:v>
                </c:pt>
                <c:pt idx="16">
                  <c:v>123</c:v>
                </c:pt>
                <c:pt idx="17">
                  <c:v>125</c:v>
                </c:pt>
                <c:pt idx="18">
                  <c:v>126</c:v>
                </c:pt>
                <c:pt idx="19">
                  <c:v>126</c:v>
                </c:pt>
                <c:pt idx="20">
                  <c:v>126</c:v>
                </c:pt>
                <c:pt idx="21">
                  <c:v>126</c:v>
                </c:pt>
                <c:pt idx="22">
                  <c:v>126</c:v>
                </c:pt>
                <c:pt idx="23">
                  <c:v>126</c:v>
                </c:pt>
              </c:numCache>
            </c:numRef>
          </c:xVal>
          <c:yVal>
            <c:numRef>
              <c:f>'50% ATJ 50% Jet A1'!$I$4:$I$21</c:f>
              <c:numCache>
                <c:formatCode>0.0</c:formatCode>
                <c:ptCount val="18"/>
                <c:pt idx="0">
                  <c:v>355</c:v>
                </c:pt>
                <c:pt idx="1">
                  <c:v>333.3</c:v>
                </c:pt>
                <c:pt idx="2">
                  <c:v>324.8</c:v>
                </c:pt>
                <c:pt idx="3">
                  <c:v>436.1</c:v>
                </c:pt>
                <c:pt idx="4">
                  <c:v>376.5</c:v>
                </c:pt>
                <c:pt idx="5">
                  <c:v>348.5</c:v>
                </c:pt>
                <c:pt idx="6">
                  <c:v>425.4</c:v>
                </c:pt>
                <c:pt idx="7">
                  <c:v>435.7</c:v>
                </c:pt>
                <c:pt idx="8">
                  <c:v>419.4</c:v>
                </c:pt>
                <c:pt idx="9">
                  <c:v>295.8</c:v>
                </c:pt>
                <c:pt idx="10">
                  <c:v>187.8</c:v>
                </c:pt>
                <c:pt idx="11">
                  <c:v>193</c:v>
                </c:pt>
                <c:pt idx="12">
                  <c:v>189.6</c:v>
                </c:pt>
                <c:pt idx="13">
                  <c:v>190.2</c:v>
                </c:pt>
                <c:pt idx="14">
                  <c:v>205.8</c:v>
                </c:pt>
                <c:pt idx="15">
                  <c:v>259.2</c:v>
                </c:pt>
                <c:pt idx="16">
                  <c:v>180.6</c:v>
                </c:pt>
                <c:pt idx="17">
                  <c:v>198.7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49-471A-A9DE-3778E4086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425624"/>
        <c:axId val="580414648"/>
      </c:scatterChart>
      <c:valAx>
        <c:axId val="580425624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580414648"/>
        <c:crosses val="autoZero"/>
        <c:crossBetween val="midCat"/>
      </c:valAx>
      <c:valAx>
        <c:axId val="58041464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804256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</a:t>
            </a:r>
            <a:r>
              <a:rPr lang="en-GB" baseline="0"/>
              <a:t> Size vs Time in Jet fuels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089129483814524"/>
          <c:y val="7.8170089822561531E-2"/>
          <c:w val="0.80181824146981628"/>
          <c:h val="0.64554855738226502"/>
        </c:manualLayout>
      </c:layout>
      <c:scatterChart>
        <c:scatterStyle val="lineMarker"/>
        <c:varyColors val="0"/>
        <c:ser>
          <c:idx val="0"/>
          <c:order val="0"/>
          <c:tx>
            <c:v>8000 RPM Jet A-1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Sheet2!$M$3:$O$3</c:f>
              <c:numCache>
                <c:formatCode>General</c:formatCode>
                <c:ptCount val="3"/>
                <c:pt idx="0">
                  <c:v>13.5</c:v>
                </c:pt>
                <c:pt idx="1">
                  <c:v>9.6666666666666661</c:v>
                </c:pt>
                <c:pt idx="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56-4CB8-8FEB-48104C98FF0C}"/>
            </c:ext>
          </c:extLst>
        </c:ser>
        <c:ser>
          <c:idx val="1"/>
          <c:order val="1"/>
          <c:tx>
            <c:v>12000 RPM Jet A-1</c:v>
          </c:tx>
          <c:spPr>
            <a:ln w="19050">
              <a:noFill/>
            </a:ln>
          </c:spPr>
          <c:marker>
            <c:symbol val="square"/>
            <c:size val="2"/>
          </c:marke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Sheet2!$M$4:$O$4</c:f>
              <c:numCache>
                <c:formatCode>General</c:formatCode>
                <c:ptCount val="3"/>
                <c:pt idx="0">
                  <c:v>11.666666666666668</c:v>
                </c:pt>
                <c:pt idx="1">
                  <c:v>9.6</c:v>
                </c:pt>
                <c:pt idx="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56-4CB8-8FEB-48104C98FF0C}"/>
            </c:ext>
          </c:extLst>
        </c:ser>
        <c:ser>
          <c:idx val="2"/>
          <c:order val="2"/>
          <c:tx>
            <c:v>24000 RPM Jet A-1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Sheet2!$M$6:$O$6</c:f>
              <c:numCache>
                <c:formatCode>General</c:formatCode>
                <c:ptCount val="3"/>
                <c:pt idx="0">
                  <c:v>7.2666666666666675</c:v>
                </c:pt>
                <c:pt idx="1">
                  <c:v>5.2666666666666657</c:v>
                </c:pt>
                <c:pt idx="2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56-4CB8-8FEB-48104C98FF0C}"/>
            </c:ext>
          </c:extLst>
        </c:ser>
        <c:ser>
          <c:idx val="3"/>
          <c:order val="3"/>
          <c:tx>
            <c:v>8000 RPM amyris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Sheet2!$M$13:$O$13</c:f>
              <c:numCache>
                <c:formatCode>General</c:formatCode>
                <c:ptCount val="3"/>
                <c:pt idx="0">
                  <c:v>15.4</c:v>
                </c:pt>
                <c:pt idx="1">
                  <c:v>6.9999999999999991</c:v>
                </c:pt>
                <c:pt idx="2">
                  <c:v>6.333333333333333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556-4CB8-8FEB-48104C98FF0C}"/>
            </c:ext>
          </c:extLst>
        </c:ser>
        <c:ser>
          <c:idx val="4"/>
          <c:order val="4"/>
          <c:tx>
            <c:v>20000 RPM amyris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Sheet2!$M$15:$O$15</c:f>
              <c:numCache>
                <c:formatCode>General</c:formatCode>
                <c:ptCount val="3"/>
                <c:pt idx="0">
                  <c:v>15.9</c:v>
                </c:pt>
                <c:pt idx="1">
                  <c:v>8.1499999999999986</c:v>
                </c:pt>
                <c:pt idx="2">
                  <c:v>6.2499999999999991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556-4CB8-8FEB-48104C98FF0C}"/>
            </c:ext>
          </c:extLst>
        </c:ser>
        <c:ser>
          <c:idx val="5"/>
          <c:order val="5"/>
          <c:tx>
            <c:v>24000 RPM amyris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Sheet2!$M$16:$O$16</c:f>
              <c:numCache>
                <c:formatCode>General</c:formatCode>
                <c:ptCount val="3"/>
                <c:pt idx="0">
                  <c:v>10.333333333333334</c:v>
                </c:pt>
                <c:pt idx="1">
                  <c:v>6.6666666666666652</c:v>
                </c:pt>
                <c:pt idx="2">
                  <c:v>3.1999999999999997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556-4CB8-8FEB-48104C98F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420528"/>
        <c:axId val="580423664"/>
      </c:scatterChart>
      <c:valAx>
        <c:axId val="580420528"/>
        <c:scaling>
          <c:orientation val="minMax"/>
          <c:max val="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</a:t>
                </a:r>
                <a:r>
                  <a:rPr lang="en-GB" baseline="0"/>
                  <a:t> (hr)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580423664"/>
        <c:crosses val="autoZero"/>
        <c:crossBetween val="midCat"/>
      </c:valAx>
      <c:valAx>
        <c:axId val="580423664"/>
        <c:scaling>
          <c:orientation val="minMax"/>
          <c:min val="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Droplet</a:t>
                </a:r>
                <a:r>
                  <a:rPr lang="en-GB" baseline="0"/>
                  <a:t> size um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58042052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6.0282286875563258E-2"/>
          <c:y val="0.8330758197527528"/>
          <c:w val="0.77413779527559057"/>
          <c:h val="0.132701459295891"/>
        </c:manualLayout>
      </c:layout>
      <c:overlay val="0"/>
      <c:txPr>
        <a:bodyPr/>
        <a:lstStyle/>
        <a:p>
          <a:pPr>
            <a:defRPr sz="1050" b="1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Sheet2!$M$13:$M$16</c:f>
              <c:numCache>
                <c:formatCode>General</c:formatCode>
                <c:ptCount val="4"/>
                <c:pt idx="0">
                  <c:v>15.4</c:v>
                </c:pt>
                <c:pt idx="2">
                  <c:v>15.9</c:v>
                </c:pt>
                <c:pt idx="3">
                  <c:v>10.333333333333334</c:v>
                </c:pt>
              </c:numCache>
            </c:numRef>
          </c:xVal>
          <c:yVal>
            <c:numRef>
              <c:f>Sheet2!$L$13:$L$16</c:f>
              <c:numCache>
                <c:formatCode>General</c:formatCode>
                <c:ptCount val="4"/>
                <c:pt idx="0">
                  <c:v>8000</c:v>
                </c:pt>
                <c:pt idx="1">
                  <c:v>12000</c:v>
                </c:pt>
                <c:pt idx="2">
                  <c:v>20000</c:v>
                </c:pt>
                <c:pt idx="3">
                  <c:v>24000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04-4BC6-87F9-5FA88442E45D}"/>
            </c:ext>
          </c:extLst>
        </c:ser>
        <c:ser>
          <c:idx val="1"/>
          <c:order val="1"/>
          <c:tx>
            <c:v>Jet A-1</c:v>
          </c:tx>
          <c:spPr>
            <a:ln w="19050">
              <a:noFill/>
            </a:ln>
          </c:spPr>
          <c:xVal>
            <c:numRef>
              <c:f>Sheet2!$M$3:$M$6</c:f>
              <c:numCache>
                <c:formatCode>General</c:formatCode>
                <c:ptCount val="4"/>
                <c:pt idx="0">
                  <c:v>13.5</c:v>
                </c:pt>
                <c:pt idx="1">
                  <c:v>11.666666666666668</c:v>
                </c:pt>
                <c:pt idx="3">
                  <c:v>7.2666666666666675</c:v>
                </c:pt>
              </c:numCache>
            </c:numRef>
          </c:xVal>
          <c:yVal>
            <c:numRef>
              <c:f>Sheet2!$L$3:$L$6</c:f>
              <c:numCache>
                <c:formatCode>General</c:formatCode>
                <c:ptCount val="4"/>
                <c:pt idx="0">
                  <c:v>8000</c:v>
                </c:pt>
                <c:pt idx="1">
                  <c:v>12000</c:v>
                </c:pt>
                <c:pt idx="2">
                  <c:v>20000</c:v>
                </c:pt>
                <c:pt idx="3">
                  <c:v>24000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04-4BC6-87F9-5FA88442E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422488"/>
        <c:axId val="580419744"/>
      </c:scatterChart>
      <c:valAx>
        <c:axId val="580422488"/>
        <c:scaling>
          <c:orientation val="minMax"/>
          <c:min val="5"/>
        </c:scaling>
        <c:delete val="0"/>
        <c:axPos val="b"/>
        <c:numFmt formatCode="General" sourceLinked="1"/>
        <c:majorTickMark val="out"/>
        <c:minorTickMark val="none"/>
        <c:tickLblPos val="nextTo"/>
        <c:crossAx val="580419744"/>
        <c:crosses val="autoZero"/>
        <c:crossBetween val="midCat"/>
      </c:valAx>
      <c:valAx>
        <c:axId val="580419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042248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GB" sz="1400"/>
              <a:t>1000 PPM Neat Fuels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26061248883106"/>
          <c:y val="0.13383750626677282"/>
          <c:w val="0.67694238974890264"/>
          <c:h val="0.74156454038750774"/>
        </c:manualLayout>
      </c:layout>
      <c:scatterChart>
        <c:scatterStyle val="lineMarker"/>
        <c:varyColors val="0"/>
        <c:ser>
          <c:idx val="0"/>
          <c:order val="0"/>
          <c:tx>
            <c:v>100% jet A-1 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Jet A-1</c:name>
            <c:spPr>
              <a:ln w="19050">
                <a:solidFill>
                  <a:schemeClr val="accent1">
                    <a:alpha val="89000"/>
                  </a:schemeClr>
                </a:solidFill>
                <a:prstDash val="sysDash"/>
              </a:ln>
            </c:spPr>
            <c:trendlineType val="exp"/>
            <c:dispRSqr val="0"/>
            <c:dispEq val="0"/>
          </c:trendline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BAF-451D-AA18-FAB1B0C6F362}"/>
            </c:ext>
          </c:extLst>
        </c:ser>
        <c:ser>
          <c:idx val="1"/>
          <c:order val="1"/>
          <c:tx>
            <c:v>'100% s-8 GTL</c:v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chemeClr val="accent2">
                  <a:lumMod val="75000"/>
                </a:schemeClr>
              </a:solidFill>
            </c:spPr>
          </c:marker>
          <c:xVal>
            <c:numRef>
              <c:f>'100% s-8 Duplicate'!$R$4:$R$33</c:f>
              <c:numCache>
                <c:formatCode>0.00</c:formatCode>
                <c:ptCount val="30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</c:numCache>
            </c:numRef>
          </c:xVal>
          <c:yVal>
            <c:numRef>
              <c:f>'100% s-8 Duplicate'!$W$4:$W$33</c:f>
              <c:numCache>
                <c:formatCode>0.0</c:formatCode>
                <c:ptCount val="30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BAF-451D-AA18-FAB1B0C6F362}"/>
            </c:ext>
          </c:extLst>
        </c:ser>
        <c:ser>
          <c:idx val="2"/>
          <c:order val="2"/>
          <c:tx>
            <c:v>'100% HEFA</c:v>
          </c:tx>
          <c:spPr>
            <a:ln w="19050">
              <a:noFill/>
            </a:ln>
          </c:spPr>
          <c:marker>
            <c:symbol val="triangle"/>
            <c:size val="4"/>
            <c:spPr>
              <a:solidFill>
                <a:schemeClr val="accent2">
                  <a:lumMod val="75000"/>
                </a:schemeClr>
              </a:solidFill>
            </c:spPr>
          </c:marker>
          <c:xVal>
            <c:numRef>
              <c:f>'100% HEFA'!$R$4:$R$25</c:f>
              <c:numCache>
                <c:formatCode>0.00</c:formatCode>
                <c:ptCount val="22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79</c:v>
                </c:pt>
                <c:pt idx="13">
                  <c:v>80</c:v>
                </c:pt>
                <c:pt idx="14">
                  <c:v>82</c:v>
                </c:pt>
                <c:pt idx="15">
                  <c:v>90</c:v>
                </c:pt>
                <c:pt idx="16">
                  <c:v>93</c:v>
                </c:pt>
                <c:pt idx="17">
                  <c:v>95</c:v>
                </c:pt>
                <c:pt idx="18">
                  <c:v>96</c:v>
                </c:pt>
                <c:pt idx="19">
                  <c:v>107</c:v>
                </c:pt>
                <c:pt idx="20">
                  <c:v>110</c:v>
                </c:pt>
                <c:pt idx="21">
                  <c:v>159</c:v>
                </c:pt>
              </c:numCache>
            </c:numRef>
          </c:xVal>
          <c:yVal>
            <c:numRef>
              <c:f>'100% HEFA'!$W$4:$W$25</c:f>
              <c:numCache>
                <c:formatCode>0.0</c:formatCode>
                <c:ptCount val="22"/>
                <c:pt idx="0">
                  <c:v>1018.9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11">
                  <c:v>653.1</c:v>
                </c:pt>
                <c:pt idx="14">
                  <c:v>560.70000000000005</c:v>
                </c:pt>
                <c:pt idx="15">
                  <c:v>318.3</c:v>
                </c:pt>
                <c:pt idx="16">
                  <c:v>296.7</c:v>
                </c:pt>
                <c:pt idx="17">
                  <c:v>311.2</c:v>
                </c:pt>
                <c:pt idx="18">
                  <c:v>353.3</c:v>
                </c:pt>
                <c:pt idx="19">
                  <c:v>249.6</c:v>
                </c:pt>
                <c:pt idx="20">
                  <c:v>253.3</c:v>
                </c:pt>
                <c:pt idx="21">
                  <c:v>244.3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BAF-451D-AA18-FAB1B0C6F362}"/>
            </c:ext>
          </c:extLst>
        </c:ser>
        <c:ser>
          <c:idx val="3"/>
          <c:order val="3"/>
          <c:tx>
            <c:v>100% Amyris </c:v>
          </c:tx>
          <c:spPr>
            <a:ln w="19050">
              <a:noFill/>
            </a:ln>
          </c:spPr>
          <c:xVal>
            <c:numRef>
              <c:f>'100% Amyris Duplicate'!$P$4:$P$28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  <c:pt idx="22">
                  <c:v>169</c:v>
                </c:pt>
                <c:pt idx="23">
                  <c:v>172</c:v>
                </c:pt>
                <c:pt idx="24">
                  <c:v>173</c:v>
                </c:pt>
              </c:numCache>
            </c:numRef>
          </c:xVal>
          <c:yVal>
            <c:numRef>
              <c:f>'100% Amyris Duplicate'!$U$4:$U$27</c:f>
              <c:numCache>
                <c:formatCode>0.0</c:formatCode>
                <c:ptCount val="24"/>
                <c:pt idx="3">
                  <c:v>1196</c:v>
                </c:pt>
                <c:pt idx="4">
                  <c:v>1175</c:v>
                </c:pt>
                <c:pt idx="5">
                  <c:v>1100.4000000000001</c:v>
                </c:pt>
                <c:pt idx="6">
                  <c:v>1077.9000000000001</c:v>
                </c:pt>
                <c:pt idx="9">
                  <c:v>1089.3</c:v>
                </c:pt>
                <c:pt idx="12">
                  <c:v>1036.8</c:v>
                </c:pt>
                <c:pt idx="15">
                  <c:v>967.9</c:v>
                </c:pt>
                <c:pt idx="16">
                  <c:v>993.6</c:v>
                </c:pt>
                <c:pt idx="18">
                  <c:v>1018.1</c:v>
                </c:pt>
                <c:pt idx="19">
                  <c:v>994</c:v>
                </c:pt>
                <c:pt idx="20">
                  <c:v>1035.4000000000001</c:v>
                </c:pt>
                <c:pt idx="21">
                  <c:v>994.6</c:v>
                </c:pt>
                <c:pt idx="23">
                  <c:v>859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BAF-451D-AA18-FAB1B0C6F362}"/>
            </c:ext>
          </c:extLst>
        </c:ser>
        <c:ser>
          <c:idx val="4"/>
          <c:order val="4"/>
          <c:tx>
            <c:v>100% ATJ</c:v>
          </c:tx>
          <c:spPr>
            <a:ln w="19050">
              <a:noFill/>
            </a:ln>
          </c:spPr>
          <c:xVal>
            <c:numRef>
              <c:f>'100% ATJ'!$R$4:$R$29</c:f>
              <c:numCache>
                <c:formatCode>0.00</c:formatCode>
                <c:ptCount val="26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119</c:v>
                </c:pt>
                <c:pt idx="23">
                  <c:v>134</c:v>
                </c:pt>
                <c:pt idx="24">
                  <c:v>137</c:v>
                </c:pt>
                <c:pt idx="25">
                  <c:v>149</c:v>
                </c:pt>
              </c:numCache>
            </c:numRef>
          </c:xVal>
          <c:yVal>
            <c:numRef>
              <c:f>'100% ATJ'!$W$4:$W$29</c:f>
              <c:numCache>
                <c:formatCode>General</c:formatCode>
                <c:ptCount val="26"/>
                <c:pt idx="0" formatCode="0.0">
                  <c:v>1029.9000000000001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22" formatCode="0.0">
                  <c:v>215</c:v>
                </c:pt>
                <c:pt idx="23" formatCode="0.0">
                  <c:v>236.9</c:v>
                </c:pt>
                <c:pt idx="24" formatCode="0.0">
                  <c:v>259.8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BAF-451D-AA18-FAB1B0C6F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192712"/>
        <c:axId val="575198200"/>
      </c:scatterChart>
      <c:valAx>
        <c:axId val="575192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5198200"/>
        <c:crosses val="autoZero"/>
        <c:crossBetween val="midCat"/>
      </c:valAx>
      <c:valAx>
        <c:axId val="5751982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 w)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192712"/>
        <c:crosses val="autoZero"/>
        <c:crossBetween val="midCat"/>
      </c:valAx>
    </c:plotArea>
    <c:legend>
      <c:legendPos val="r"/>
      <c:legendEntry>
        <c:idx val="0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GB" sz="1400"/>
              <a:t>1000 PPM Neat Fuels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26061248883106"/>
          <c:y val="0.13383750626677282"/>
          <c:w val="0.67694238974890264"/>
          <c:h val="0.74156454038750774"/>
        </c:manualLayout>
      </c:layout>
      <c:scatterChart>
        <c:scatterStyle val="lineMarker"/>
        <c:varyColors val="0"/>
        <c:ser>
          <c:idx val="0"/>
          <c:order val="0"/>
          <c:tx>
            <c:v>100% jet A-1 </c:v>
          </c:tx>
          <c:spPr>
            <a:ln w="19050">
              <a:noFill/>
            </a:ln>
          </c:spPr>
          <c:marker>
            <c:symbol val="circle"/>
            <c:size val="4"/>
          </c:marker>
          <c:xVal>
            <c:numRef>
              <c:f>'100% jet A-1'!$R$4:$R$48</c:f>
              <c:numCache>
                <c:formatCode>0.00</c:formatCode>
                <c:ptCount val="45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17</c:v>
                </c:pt>
                <c:pt idx="9">
                  <c:v>22</c:v>
                </c:pt>
                <c:pt idx="10">
                  <c:v>25</c:v>
                </c:pt>
                <c:pt idx="11">
                  <c:v>58</c:v>
                </c:pt>
                <c:pt idx="12">
                  <c:v>62</c:v>
                </c:pt>
                <c:pt idx="13">
                  <c:v>65</c:v>
                </c:pt>
                <c:pt idx="14">
                  <c:v>68</c:v>
                </c:pt>
                <c:pt idx="15">
                  <c:v>70</c:v>
                </c:pt>
                <c:pt idx="16">
                  <c:v>73</c:v>
                </c:pt>
                <c:pt idx="17">
                  <c:v>92</c:v>
                </c:pt>
                <c:pt idx="18">
                  <c:v>98</c:v>
                </c:pt>
                <c:pt idx="19">
                  <c:v>100</c:v>
                </c:pt>
                <c:pt idx="20">
                  <c:v>101</c:v>
                </c:pt>
                <c:pt idx="21">
                  <c:v>104</c:v>
                </c:pt>
                <c:pt idx="22">
                  <c:v>107</c:v>
                </c:pt>
                <c:pt idx="23">
                  <c:v>110</c:v>
                </c:pt>
                <c:pt idx="24">
                  <c:v>112</c:v>
                </c:pt>
                <c:pt idx="25">
                  <c:v>114</c:v>
                </c:pt>
                <c:pt idx="26">
                  <c:v>118</c:v>
                </c:pt>
                <c:pt idx="27">
                  <c:v>123</c:v>
                </c:pt>
                <c:pt idx="28">
                  <c:v>142</c:v>
                </c:pt>
                <c:pt idx="29">
                  <c:v>144</c:v>
                </c:pt>
                <c:pt idx="30">
                  <c:v>145</c:v>
                </c:pt>
                <c:pt idx="31">
                  <c:v>147</c:v>
                </c:pt>
                <c:pt idx="32">
                  <c:v>1126</c:v>
                </c:pt>
                <c:pt idx="33">
                  <c:v>1133</c:v>
                </c:pt>
                <c:pt idx="34">
                  <c:v>1135</c:v>
                </c:pt>
                <c:pt idx="35">
                  <c:v>1139</c:v>
                </c:pt>
                <c:pt idx="36">
                  <c:v>1141</c:v>
                </c:pt>
                <c:pt idx="37">
                  <c:v>1143</c:v>
                </c:pt>
                <c:pt idx="38">
                  <c:v>1145</c:v>
                </c:pt>
                <c:pt idx="39">
                  <c:v>1466</c:v>
                </c:pt>
                <c:pt idx="40">
                  <c:v>1479</c:v>
                </c:pt>
                <c:pt idx="41">
                  <c:v>1481</c:v>
                </c:pt>
                <c:pt idx="42">
                  <c:v>1482</c:v>
                </c:pt>
                <c:pt idx="43">
                  <c:v>1486</c:v>
                </c:pt>
                <c:pt idx="44">
                  <c:v>1491</c:v>
                </c:pt>
              </c:numCache>
            </c:numRef>
          </c:xVal>
          <c:yVal>
            <c:numRef>
              <c:f>'100% jet A-1'!$X$4:$X$48</c:f>
              <c:numCache>
                <c:formatCode>General</c:formatCode>
                <c:ptCount val="45"/>
                <c:pt idx="0">
                  <c:v>1060.9000000000001</c:v>
                </c:pt>
                <c:pt idx="6" formatCode="0.0">
                  <c:v>982</c:v>
                </c:pt>
                <c:pt idx="7">
                  <c:v>986.5</c:v>
                </c:pt>
                <c:pt idx="8">
                  <c:v>950.1</c:v>
                </c:pt>
                <c:pt idx="13" formatCode="0.0">
                  <c:v>843</c:v>
                </c:pt>
                <c:pt idx="14" formatCode="0.0">
                  <c:v>772.6</c:v>
                </c:pt>
                <c:pt idx="15" formatCode="0.0">
                  <c:v>838.8</c:v>
                </c:pt>
                <c:pt idx="16" formatCode="0.0">
                  <c:v>837.8</c:v>
                </c:pt>
                <c:pt idx="20">
                  <c:v>710.1</c:v>
                </c:pt>
                <c:pt idx="21">
                  <c:v>666.7</c:v>
                </c:pt>
                <c:pt idx="22">
                  <c:v>665.9</c:v>
                </c:pt>
                <c:pt idx="23">
                  <c:v>738.5</c:v>
                </c:pt>
                <c:pt idx="27">
                  <c:v>704.8</c:v>
                </c:pt>
                <c:pt idx="28">
                  <c:v>461.7</c:v>
                </c:pt>
                <c:pt idx="29">
                  <c:v>557.70000000000005</c:v>
                </c:pt>
                <c:pt idx="30" formatCode="0.0">
                  <c:v>575.6</c:v>
                </c:pt>
                <c:pt idx="31" formatCode="0.0">
                  <c:v>557.9</c:v>
                </c:pt>
                <c:pt idx="32" formatCode="0.0">
                  <c:v>72.3</c:v>
                </c:pt>
                <c:pt idx="33" formatCode="0.0">
                  <c:v>78</c:v>
                </c:pt>
                <c:pt idx="34" formatCode="0.0">
                  <c:v>77.5</c:v>
                </c:pt>
                <c:pt idx="35" formatCode="0.0">
                  <c:v>80.3</c:v>
                </c:pt>
                <c:pt idx="36" formatCode="0.0">
                  <c:v>80</c:v>
                </c:pt>
                <c:pt idx="37" formatCode="0.0">
                  <c:v>82.1</c:v>
                </c:pt>
                <c:pt idx="38" formatCode="0.0">
                  <c:v>77.400000000000006</c:v>
                </c:pt>
                <c:pt idx="39">
                  <c:v>76.7</c:v>
                </c:pt>
                <c:pt idx="40">
                  <c:v>75.400000000000006</c:v>
                </c:pt>
                <c:pt idx="41">
                  <c:v>73.8</c:v>
                </c:pt>
                <c:pt idx="42">
                  <c:v>75.099999999999994</c:v>
                </c:pt>
                <c:pt idx="43">
                  <c:v>73.7</c:v>
                </c:pt>
                <c:pt idx="44">
                  <c:v>72.599999999999994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C-4CCB-9B98-BC0DD7975B3D}"/>
            </c:ext>
          </c:extLst>
        </c:ser>
        <c:ser>
          <c:idx val="1"/>
          <c:order val="1"/>
          <c:tx>
            <c:v>'100% s-8 GTL</c:v>
          </c:tx>
          <c:spPr>
            <a:ln w="19050">
              <a:noFill/>
            </a:ln>
          </c:spPr>
          <c:marker>
            <c:symbol val="diamond"/>
            <c:size val="4"/>
          </c:marker>
          <c:xVal>
            <c:numRef>
              <c:f>'100% s-8 Duplicate'!$R$4:$R$41</c:f>
              <c:numCache>
                <c:formatCode>0.00</c:formatCode>
                <c:ptCount val="38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  <c:pt idx="35">
                  <c:v>177</c:v>
                </c:pt>
                <c:pt idx="36">
                  <c:v>1044</c:v>
                </c:pt>
                <c:pt idx="37">
                  <c:v>1046</c:v>
                </c:pt>
              </c:numCache>
            </c:numRef>
          </c:xVal>
          <c:yVal>
            <c:numRef>
              <c:f>'100% s-8 Duplicate'!$W$4:$W$41</c:f>
              <c:numCache>
                <c:formatCode>0.0</c:formatCode>
                <c:ptCount val="38"/>
                <c:pt idx="0">
                  <c:v>1075.3</c:v>
                </c:pt>
                <c:pt idx="1">
                  <c:v>894.4</c:v>
                </c:pt>
                <c:pt idx="5">
                  <c:v>629.5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4">
                  <c:v>459.4</c:v>
                </c:pt>
                <c:pt idx="16">
                  <c:v>451.5</c:v>
                </c:pt>
                <c:pt idx="18">
                  <c:v>422</c:v>
                </c:pt>
                <c:pt idx="19">
                  <c:v>451.9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1">
                  <c:v>295.8</c:v>
                </c:pt>
                <c:pt idx="33">
                  <c:v>202.9</c:v>
                </c:pt>
                <c:pt idx="35">
                  <c:v>241.4</c:v>
                </c:pt>
                <c:pt idx="36">
                  <c:v>61.3</c:v>
                </c:pt>
                <c:pt idx="37">
                  <c:v>55.2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C-4CCB-9B98-BC0DD7975B3D}"/>
            </c:ext>
          </c:extLst>
        </c:ser>
        <c:ser>
          <c:idx val="3"/>
          <c:order val="3"/>
          <c:tx>
            <c:v>100% Amyris </c:v>
          </c:tx>
          <c:spPr>
            <a:ln w="19050">
              <a:noFill/>
            </a:ln>
          </c:spPr>
          <c:xVal>
            <c:numRef>
              <c:f>'100% Amyris SIP'!$N$9:$N$55</c:f>
              <c:numCache>
                <c:formatCode>0.00</c:formatCode>
                <c:ptCount val="47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14</c:v>
                </c:pt>
                <c:pt idx="7">
                  <c:v>21</c:v>
                </c:pt>
                <c:pt idx="8">
                  <c:v>23</c:v>
                </c:pt>
                <c:pt idx="9">
                  <c:v>25</c:v>
                </c:pt>
                <c:pt idx="10">
                  <c:v>31</c:v>
                </c:pt>
                <c:pt idx="11">
                  <c:v>33</c:v>
                </c:pt>
                <c:pt idx="12">
                  <c:v>40</c:v>
                </c:pt>
                <c:pt idx="13">
                  <c:v>119</c:v>
                </c:pt>
                <c:pt idx="14">
                  <c:v>121</c:v>
                </c:pt>
                <c:pt idx="15">
                  <c:v>129</c:v>
                </c:pt>
                <c:pt idx="16">
                  <c:v>132</c:v>
                </c:pt>
                <c:pt idx="17">
                  <c:v>135</c:v>
                </c:pt>
                <c:pt idx="18">
                  <c:v>141</c:v>
                </c:pt>
                <c:pt idx="19">
                  <c:v>147</c:v>
                </c:pt>
                <c:pt idx="20">
                  <c:v>149</c:v>
                </c:pt>
                <c:pt idx="21">
                  <c:v>150</c:v>
                </c:pt>
                <c:pt idx="22">
                  <c:v>152</c:v>
                </c:pt>
                <c:pt idx="23">
                  <c:v>189</c:v>
                </c:pt>
                <c:pt idx="24">
                  <c:v>192</c:v>
                </c:pt>
                <c:pt idx="25">
                  <c:v>195</c:v>
                </c:pt>
                <c:pt idx="26">
                  <c:v>199</c:v>
                </c:pt>
                <c:pt idx="27">
                  <c:v>199</c:v>
                </c:pt>
                <c:pt idx="28">
                  <c:v>201</c:v>
                </c:pt>
                <c:pt idx="29">
                  <c:v>203</c:v>
                </c:pt>
                <c:pt idx="30">
                  <c:v>203</c:v>
                </c:pt>
                <c:pt idx="31">
                  <c:v>1207</c:v>
                </c:pt>
                <c:pt idx="32">
                  <c:v>1210</c:v>
                </c:pt>
                <c:pt idx="33">
                  <c:v>1214</c:v>
                </c:pt>
                <c:pt idx="34">
                  <c:v>1216</c:v>
                </c:pt>
                <c:pt idx="35">
                  <c:v>1218</c:v>
                </c:pt>
                <c:pt idx="36">
                  <c:v>1226</c:v>
                </c:pt>
                <c:pt idx="37">
                  <c:v>1231</c:v>
                </c:pt>
                <c:pt idx="38">
                  <c:v>1236</c:v>
                </c:pt>
                <c:pt idx="39">
                  <c:v>1240</c:v>
                </c:pt>
                <c:pt idx="40">
                  <c:v>1242</c:v>
                </c:pt>
                <c:pt idx="41">
                  <c:v>1244</c:v>
                </c:pt>
                <c:pt idx="42">
                  <c:v>1244</c:v>
                </c:pt>
                <c:pt idx="43">
                  <c:v>2248</c:v>
                </c:pt>
                <c:pt idx="44">
                  <c:v>2250</c:v>
                </c:pt>
                <c:pt idx="45">
                  <c:v>2254</c:v>
                </c:pt>
                <c:pt idx="46">
                  <c:v>2258</c:v>
                </c:pt>
              </c:numCache>
            </c:numRef>
          </c:xVal>
          <c:yVal>
            <c:numRef>
              <c:f>'100% Amyris SIP'!$T$9:$T$55</c:f>
              <c:numCache>
                <c:formatCode>General</c:formatCode>
                <c:ptCount val="47"/>
                <c:pt idx="19" formatCode="0.0">
                  <c:v>1071.2</c:v>
                </c:pt>
                <c:pt idx="20" formatCode="0.0">
                  <c:v>965.3</c:v>
                </c:pt>
                <c:pt idx="21" formatCode="0.0">
                  <c:v>872.9</c:v>
                </c:pt>
                <c:pt idx="22" formatCode="0.0">
                  <c:v>1064.8</c:v>
                </c:pt>
                <c:pt idx="23" formatCode="0.0">
                  <c:v>933.9</c:v>
                </c:pt>
                <c:pt idx="24" formatCode="0.0">
                  <c:v>801.8</c:v>
                </c:pt>
                <c:pt idx="25" formatCode="0.0">
                  <c:v>751.5</c:v>
                </c:pt>
                <c:pt idx="33" formatCode="0.0">
                  <c:v>293.39999999999998</c:v>
                </c:pt>
                <c:pt idx="35" formatCode="0.0">
                  <c:v>370</c:v>
                </c:pt>
                <c:pt idx="44" formatCode="0.0">
                  <c:v>177.6</c:v>
                </c:pt>
                <c:pt idx="45" formatCode="0.0">
                  <c:v>159.19999999999999</c:v>
                </c:pt>
                <c:pt idx="46" formatCode="0.0">
                  <c:v>157.6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C-4CCB-9B98-BC0DD7975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374264"/>
        <c:axId val="578377792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'100% HEFA</c:v>
                </c:tx>
                <c:spPr>
                  <a:ln w="19050">
                    <a:noFill/>
                  </a:ln>
                </c:spPr>
                <c:xVal>
                  <c:numRef>
                    <c:extLst>
                      <c:ext uri="{02D57815-91ED-43cb-92C2-25804820EDAC}">
                        <c15:formulaRef>
                          <c15:sqref>'100% HEFA'!$R$4:$R$25</c15:sqref>
                        </c15:formulaRef>
                      </c:ext>
                    </c:extLst>
                    <c:numCache>
                      <c:formatCode>0.00</c:formatCode>
                      <c:ptCount val="22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79</c:v>
                      </c:pt>
                      <c:pt idx="13">
                        <c:v>80</c:v>
                      </c:pt>
                      <c:pt idx="14">
                        <c:v>82</c:v>
                      </c:pt>
                      <c:pt idx="15">
                        <c:v>90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96</c:v>
                      </c:pt>
                      <c:pt idx="19">
                        <c:v>107</c:v>
                      </c:pt>
                      <c:pt idx="20">
                        <c:v>110</c:v>
                      </c:pt>
                      <c:pt idx="21">
                        <c:v>159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HEFA'!$W$4:$W$25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1018.9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11">
                        <c:v>653.1</c:v>
                      </c:pt>
                      <c:pt idx="14">
                        <c:v>560.70000000000005</c:v>
                      </c:pt>
                      <c:pt idx="15">
                        <c:v>318.3</c:v>
                      </c:pt>
                      <c:pt idx="16">
                        <c:v>296.7</c:v>
                      </c:pt>
                      <c:pt idx="17">
                        <c:v>311.2</c:v>
                      </c:pt>
                      <c:pt idx="18">
                        <c:v>353.3</c:v>
                      </c:pt>
                      <c:pt idx="19">
                        <c:v>249.6</c:v>
                      </c:pt>
                      <c:pt idx="20">
                        <c:v>253.3</c:v>
                      </c:pt>
                      <c:pt idx="21">
                        <c:v>244.3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704C-4CCB-9B98-BC0DD7975B3D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100% ATJ</c:v>
                </c:tx>
                <c:spPr>
                  <a:ln w="19050">
                    <a:noFill/>
                  </a:ln>
                </c:spP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ATJ'!$R$4:$R$29</c15:sqref>
                        </c15:formulaRef>
                      </c:ext>
                    </c:extLst>
                    <c:numCache>
                      <c:formatCode>0.00</c:formatCode>
                      <c:ptCount val="26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10</c:v>
                      </c:pt>
                      <c:pt idx="6">
                        <c:v>18</c:v>
                      </c:pt>
                      <c:pt idx="7">
                        <c:v>20</c:v>
                      </c:pt>
                      <c:pt idx="8">
                        <c:v>22</c:v>
                      </c:pt>
                      <c:pt idx="9">
                        <c:v>50</c:v>
                      </c:pt>
                      <c:pt idx="10">
                        <c:v>51</c:v>
                      </c:pt>
                      <c:pt idx="11">
                        <c:v>54</c:v>
                      </c:pt>
                      <c:pt idx="12">
                        <c:v>55</c:v>
                      </c:pt>
                      <c:pt idx="13">
                        <c:v>65</c:v>
                      </c:pt>
                      <c:pt idx="14">
                        <c:v>67</c:v>
                      </c:pt>
                      <c:pt idx="15">
                        <c:v>82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97</c:v>
                      </c:pt>
                      <c:pt idx="19">
                        <c:v>100</c:v>
                      </c:pt>
                      <c:pt idx="20">
                        <c:v>107</c:v>
                      </c:pt>
                      <c:pt idx="21">
                        <c:v>109</c:v>
                      </c:pt>
                      <c:pt idx="22">
                        <c:v>119</c:v>
                      </c:pt>
                      <c:pt idx="23">
                        <c:v>134</c:v>
                      </c:pt>
                      <c:pt idx="24">
                        <c:v>137</c:v>
                      </c:pt>
                      <c:pt idx="25">
                        <c:v>149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ATJ'!$W$4:$W$29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 formatCode="0.0">
                        <c:v>1029.9000000000001</c:v>
                      </c:pt>
                      <c:pt idx="3" formatCode="0.0">
                        <c:v>908.4</c:v>
                      </c:pt>
                      <c:pt idx="5" formatCode="0.0">
                        <c:v>847.5</c:v>
                      </c:pt>
                      <c:pt idx="6" formatCode="0.0">
                        <c:v>880</c:v>
                      </c:pt>
                      <c:pt idx="9" formatCode="0.0">
                        <c:v>531.9</c:v>
                      </c:pt>
                      <c:pt idx="10" formatCode="0.0">
                        <c:v>532.5</c:v>
                      </c:pt>
                      <c:pt idx="22" formatCode="0.0">
                        <c:v>215</c:v>
                      </c:pt>
                      <c:pt idx="23" formatCode="0.0">
                        <c:v>236.9</c:v>
                      </c:pt>
                      <c:pt idx="24" formatCode="0.0">
                        <c:v>259.8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04C-4CCB-9B98-BC0DD7975B3D}"/>
                  </c:ext>
                </c:extLst>
              </c15:ser>
            </c15:filteredScatterSeries>
          </c:ext>
        </c:extLst>
      </c:scatterChart>
      <c:valAx>
        <c:axId val="578374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8377792"/>
        <c:crosses val="autoZero"/>
        <c:crossBetween val="midCat"/>
      </c:valAx>
      <c:valAx>
        <c:axId val="5783777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 w)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426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sz="1200"/>
              <a:t>Water concentration profile for GTL S-8 &amp; Jet A-1</a:t>
            </a:r>
            <a:r>
              <a:rPr lang="en-GB" sz="1200" baseline="0"/>
              <a:t> 10,000 ppm </a:t>
            </a:r>
            <a:endParaRPr lang="en-GB" sz="1200"/>
          </a:p>
        </c:rich>
      </c:tx>
      <c:layout>
        <c:manualLayout>
          <c:xMode val="edge"/>
          <c:yMode val="edge"/>
          <c:x val="0.22079234972677594"/>
          <c:y val="8.49256900212314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401553289445377"/>
          <c:y val="0.15171907651670927"/>
          <c:w val="0.81573856546620194"/>
          <c:h val="0.70275473527592491"/>
        </c:manualLayout>
      </c:layout>
      <c:scatterChart>
        <c:scatterStyle val="lineMarker"/>
        <c:varyColors val="0"/>
        <c:ser>
          <c:idx val="0"/>
          <c:order val="0"/>
          <c:tx>
            <c:v>100% jet A-1 10,000 ppm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Jet A-1 mean</c:name>
            <c:spPr>
              <a:ln w="22225">
                <a:solidFill>
                  <a:schemeClr val="accent5"/>
                </a:solidFill>
                <a:prstDash val="sysDash"/>
              </a:ln>
            </c:spPr>
            <c:trendlineType val="poly"/>
            <c:order val="6"/>
            <c:dispRSqr val="0"/>
            <c:dispEq val="0"/>
          </c:trendline>
          <c:xVal>
            <c:numRef>
              <c:f>'100% jet A-1 Dup'!$AE$4:$AE$27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12</c:v>
                </c:pt>
                <c:pt idx="2">
                  <c:v>13</c:v>
                </c:pt>
                <c:pt idx="3">
                  <c:v>15</c:v>
                </c:pt>
                <c:pt idx="4">
                  <c:v>17</c:v>
                </c:pt>
                <c:pt idx="5">
                  <c:v>19</c:v>
                </c:pt>
                <c:pt idx="6">
                  <c:v>20</c:v>
                </c:pt>
                <c:pt idx="7">
                  <c:v>25</c:v>
                </c:pt>
                <c:pt idx="8">
                  <c:v>26</c:v>
                </c:pt>
                <c:pt idx="9">
                  <c:v>28</c:v>
                </c:pt>
                <c:pt idx="10">
                  <c:v>30</c:v>
                </c:pt>
                <c:pt idx="11">
                  <c:v>43</c:v>
                </c:pt>
                <c:pt idx="12">
                  <c:v>45</c:v>
                </c:pt>
                <c:pt idx="13">
                  <c:v>47</c:v>
                </c:pt>
                <c:pt idx="14">
                  <c:v>48</c:v>
                </c:pt>
                <c:pt idx="15">
                  <c:v>51</c:v>
                </c:pt>
                <c:pt idx="16">
                  <c:v>54</c:v>
                </c:pt>
                <c:pt idx="17">
                  <c:v>55</c:v>
                </c:pt>
                <c:pt idx="18">
                  <c:v>57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70</c:v>
                </c:pt>
                <c:pt idx="23">
                  <c:v>72</c:v>
                </c:pt>
              </c:numCache>
            </c:numRef>
          </c:xVal>
          <c:yVal>
            <c:numRef>
              <c:f>'100% jet A-1 Dup'!$AK$4:$AK$27</c:f>
              <c:numCache>
                <c:formatCode>General</c:formatCode>
                <c:ptCount val="24"/>
                <c:pt idx="0">
                  <c:v>8244.1</c:v>
                </c:pt>
                <c:pt idx="1">
                  <c:v>6517.6</c:v>
                </c:pt>
                <c:pt idx="2">
                  <c:v>2987.2</c:v>
                </c:pt>
                <c:pt idx="3">
                  <c:v>2055</c:v>
                </c:pt>
                <c:pt idx="4">
                  <c:v>4843</c:v>
                </c:pt>
                <c:pt idx="5">
                  <c:v>4764.5</c:v>
                </c:pt>
                <c:pt idx="6">
                  <c:v>2205.3000000000002</c:v>
                </c:pt>
                <c:pt idx="7">
                  <c:v>1470.8</c:v>
                </c:pt>
                <c:pt idx="8">
                  <c:v>2301</c:v>
                </c:pt>
                <c:pt idx="9">
                  <c:v>1942.1</c:v>
                </c:pt>
                <c:pt idx="10">
                  <c:v>1841.1</c:v>
                </c:pt>
                <c:pt idx="11">
                  <c:v>1146.9000000000001</c:v>
                </c:pt>
                <c:pt idx="12">
                  <c:v>1144.5</c:v>
                </c:pt>
                <c:pt idx="13">
                  <c:v>1035.8</c:v>
                </c:pt>
                <c:pt idx="14">
                  <c:v>1038</c:v>
                </c:pt>
                <c:pt idx="15">
                  <c:v>997</c:v>
                </c:pt>
                <c:pt idx="16">
                  <c:v>987</c:v>
                </c:pt>
                <c:pt idx="17">
                  <c:v>401.6</c:v>
                </c:pt>
                <c:pt idx="18">
                  <c:v>422.1</c:v>
                </c:pt>
                <c:pt idx="19">
                  <c:v>411.1</c:v>
                </c:pt>
                <c:pt idx="20">
                  <c:v>462</c:v>
                </c:pt>
                <c:pt idx="21">
                  <c:v>374.6</c:v>
                </c:pt>
                <c:pt idx="22">
                  <c:v>387.6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94-422B-B6CD-5E4DF6EFEA30}"/>
            </c:ext>
          </c:extLst>
        </c:ser>
        <c:ser>
          <c:idx val="1"/>
          <c:order val="1"/>
          <c:tx>
            <c:v>100%Jet A-1 10,000 ppm duplicate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'100% jet A-1 Dup'!$AE$29:$AE$51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</c:numCache>
            </c:numRef>
          </c:xVal>
          <c:yVal>
            <c:numRef>
              <c:f>'100% jet A-1 Dup'!$AK$29:$AK$51</c:f>
              <c:numCache>
                <c:formatCode>General</c:formatCode>
                <c:ptCount val="23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F94-422B-B6CD-5E4DF6EFEA30}"/>
            </c:ext>
          </c:extLst>
        </c:ser>
        <c:ser>
          <c:idx val="2"/>
          <c:order val="2"/>
          <c:tx>
            <c:v>'100% s-8 10,000 ppm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'100% s-8 Duplicate'!$AE$27:$AE$49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22</c:v>
                </c:pt>
                <c:pt idx="7">
                  <c:v>23</c:v>
                </c:pt>
                <c:pt idx="8">
                  <c:v>24</c:v>
                </c:pt>
                <c:pt idx="9">
                  <c:v>25</c:v>
                </c:pt>
                <c:pt idx="10">
                  <c:v>26</c:v>
                </c:pt>
                <c:pt idx="11">
                  <c:v>31</c:v>
                </c:pt>
                <c:pt idx="12">
                  <c:v>33</c:v>
                </c:pt>
                <c:pt idx="13">
                  <c:v>34</c:v>
                </c:pt>
                <c:pt idx="14">
                  <c:v>36</c:v>
                </c:pt>
                <c:pt idx="15">
                  <c:v>62</c:v>
                </c:pt>
                <c:pt idx="16">
                  <c:v>63</c:v>
                </c:pt>
                <c:pt idx="17">
                  <c:v>64</c:v>
                </c:pt>
                <c:pt idx="18">
                  <c:v>65</c:v>
                </c:pt>
                <c:pt idx="19">
                  <c:v>66</c:v>
                </c:pt>
                <c:pt idx="20">
                  <c:v>68</c:v>
                </c:pt>
                <c:pt idx="21">
                  <c:v>70</c:v>
                </c:pt>
                <c:pt idx="22">
                  <c:v>72</c:v>
                </c:pt>
              </c:numCache>
            </c:numRef>
          </c:xVal>
          <c:yVal>
            <c:numRef>
              <c:f>'100% s-8 Duplicate'!$AK$27:$AK$49</c:f>
              <c:numCache>
                <c:formatCode>General</c:formatCode>
                <c:ptCount val="23"/>
                <c:pt idx="0">
                  <c:v>6980.4</c:v>
                </c:pt>
                <c:pt idx="1">
                  <c:v>3364.3</c:v>
                </c:pt>
                <c:pt idx="2">
                  <c:v>3420.3</c:v>
                </c:pt>
                <c:pt idx="3">
                  <c:v>4480.7</c:v>
                </c:pt>
                <c:pt idx="4">
                  <c:v>3295.4</c:v>
                </c:pt>
                <c:pt idx="5">
                  <c:v>3476.1</c:v>
                </c:pt>
                <c:pt idx="6">
                  <c:v>653.1</c:v>
                </c:pt>
                <c:pt idx="7">
                  <c:v>750</c:v>
                </c:pt>
                <c:pt idx="8">
                  <c:v>1665.6</c:v>
                </c:pt>
                <c:pt idx="9">
                  <c:v>914.1</c:v>
                </c:pt>
                <c:pt idx="10">
                  <c:v>559.6</c:v>
                </c:pt>
                <c:pt idx="11">
                  <c:v>811.1</c:v>
                </c:pt>
                <c:pt idx="12">
                  <c:v>516.9</c:v>
                </c:pt>
                <c:pt idx="13">
                  <c:v>391.9</c:v>
                </c:pt>
                <c:pt idx="14">
                  <c:v>1249.0999999999999</c:v>
                </c:pt>
                <c:pt idx="15">
                  <c:v>318.60000000000002</c:v>
                </c:pt>
                <c:pt idx="16">
                  <c:v>309.10000000000002</c:v>
                </c:pt>
                <c:pt idx="17">
                  <c:v>226.1</c:v>
                </c:pt>
                <c:pt idx="18">
                  <c:v>301.10000000000002</c:v>
                </c:pt>
                <c:pt idx="19">
                  <c:v>209.4</c:v>
                </c:pt>
                <c:pt idx="20">
                  <c:v>300.89999999999998</c:v>
                </c:pt>
                <c:pt idx="21">
                  <c:v>213.5</c:v>
                </c:pt>
                <c:pt idx="22">
                  <c:v>438.8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F94-422B-B6CD-5E4DF6EFEA30}"/>
            </c:ext>
          </c:extLst>
        </c:ser>
        <c:ser>
          <c:idx val="3"/>
          <c:order val="3"/>
          <c:tx>
            <c:v>100% s-8 10,000 ppm duplicate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'100% s-8 GTL'!$AD$4:$AD$20</c:f>
              <c:numCache>
                <c:formatCode>0.00</c:formatCode>
                <c:ptCount val="17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13</c:v>
                </c:pt>
                <c:pt idx="7">
                  <c:v>17</c:v>
                </c:pt>
                <c:pt idx="8">
                  <c:v>24</c:v>
                </c:pt>
                <c:pt idx="9">
                  <c:v>27</c:v>
                </c:pt>
                <c:pt idx="10">
                  <c:v>29</c:v>
                </c:pt>
                <c:pt idx="11">
                  <c:v>61</c:v>
                </c:pt>
                <c:pt idx="12">
                  <c:v>63</c:v>
                </c:pt>
                <c:pt idx="13">
                  <c:v>65</c:v>
                </c:pt>
                <c:pt idx="14">
                  <c:v>67</c:v>
                </c:pt>
                <c:pt idx="15">
                  <c:v>70</c:v>
                </c:pt>
                <c:pt idx="16">
                  <c:v>71</c:v>
                </c:pt>
              </c:numCache>
            </c:numRef>
          </c:xVal>
          <c:yVal>
            <c:numRef>
              <c:f>'100% s-8 GTL'!$AJ$4:$AJ$20</c:f>
              <c:numCache>
                <c:formatCode>General</c:formatCode>
                <c:ptCount val="17"/>
                <c:pt idx="0">
                  <c:v>6561.6</c:v>
                </c:pt>
                <c:pt idx="1">
                  <c:v>7327.9</c:v>
                </c:pt>
                <c:pt idx="2">
                  <c:v>9200.6</c:v>
                </c:pt>
                <c:pt idx="3">
                  <c:v>5159.8</c:v>
                </c:pt>
                <c:pt idx="4">
                  <c:v>3394.1</c:v>
                </c:pt>
                <c:pt idx="5">
                  <c:v>3851.9</c:v>
                </c:pt>
                <c:pt idx="6">
                  <c:v>2069.6</c:v>
                </c:pt>
                <c:pt idx="7">
                  <c:v>2884.6</c:v>
                </c:pt>
                <c:pt idx="8">
                  <c:v>1058.4000000000001</c:v>
                </c:pt>
                <c:pt idx="9">
                  <c:v>1491.3</c:v>
                </c:pt>
                <c:pt idx="10">
                  <c:v>1608</c:v>
                </c:pt>
                <c:pt idx="11">
                  <c:v>288.5</c:v>
                </c:pt>
                <c:pt idx="12">
                  <c:v>356.3</c:v>
                </c:pt>
                <c:pt idx="13">
                  <c:v>330.5</c:v>
                </c:pt>
                <c:pt idx="14">
                  <c:v>312.39999999999998</c:v>
                </c:pt>
                <c:pt idx="15">
                  <c:v>392.5</c:v>
                </c:pt>
                <c:pt idx="16">
                  <c:v>318.7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F94-422B-B6CD-5E4DF6EFEA30}"/>
            </c:ext>
          </c:extLst>
        </c:ser>
        <c:ser>
          <c:idx val="4"/>
          <c:order val="4"/>
          <c:tx>
            <c:v>mean</c:v>
          </c:tx>
          <c:spPr>
            <a:ln w="19050">
              <a:solidFill>
                <a:schemeClr val="bg1"/>
              </a:solidFill>
            </a:ln>
          </c:spPr>
          <c:marker>
            <c:spPr>
              <a:solidFill>
                <a:sysClr val="window" lastClr="FFFFFF"/>
              </a:solidFill>
              <a:ln>
                <a:solidFill>
                  <a:schemeClr val="bg1"/>
                </a:solidFill>
              </a:ln>
            </c:spPr>
          </c:marker>
          <c:trendline>
            <c:name>100% GTL S-8 mean</c:name>
            <c:spPr>
              <a:ln w="19050">
                <a:solidFill>
                  <a:schemeClr val="accent4">
                    <a:lumMod val="75000"/>
                  </a:schemeClr>
                </a:solidFill>
                <a:prstDash val="sysDash"/>
              </a:ln>
            </c:spPr>
            <c:trendlineType val="poly"/>
            <c:order val="6"/>
            <c:dispRSqr val="0"/>
            <c:dispEq val="0"/>
          </c:trendline>
          <c:xVal>
            <c:numRef>
              <c:f>'100% s-8 Duplicate'!$AN$4:$AN$25</c:f>
              <c:numCache>
                <c:formatCode>General</c:formatCode>
                <c:ptCount val="22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7.5</c:v>
                </c:pt>
                <c:pt idx="5">
                  <c:v>9.5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19.5</c:v>
                </c:pt>
                <c:pt idx="10">
                  <c:v>20.5</c:v>
                </c:pt>
                <c:pt idx="11">
                  <c:v>24</c:v>
                </c:pt>
                <c:pt idx="12">
                  <c:v>26</c:v>
                </c:pt>
                <c:pt idx="13">
                  <c:v>40</c:v>
                </c:pt>
                <c:pt idx="14">
                  <c:v>41.5</c:v>
                </c:pt>
                <c:pt idx="15">
                  <c:v>55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69</c:v>
                </c:pt>
                <c:pt idx="20">
                  <c:v>71</c:v>
                </c:pt>
                <c:pt idx="21">
                  <c:v>73.5</c:v>
                </c:pt>
              </c:numCache>
            </c:numRef>
          </c:xVal>
          <c:yVal>
            <c:numRef>
              <c:f>'100% s-8 Duplicate'!$AO$4:$AO$25</c:f>
              <c:numCache>
                <c:formatCode>General</c:formatCode>
                <c:ptCount val="22"/>
                <c:pt idx="0">
                  <c:v>8500</c:v>
                </c:pt>
                <c:pt idx="1">
                  <c:v>8396.2999999999993</c:v>
                </c:pt>
                <c:pt idx="2">
                  <c:v>4965.8</c:v>
                </c:pt>
                <c:pt idx="3">
                  <c:v>3401.25</c:v>
                </c:pt>
                <c:pt idx="4">
                  <c:v>3380.95</c:v>
                </c:pt>
                <c:pt idx="5">
                  <c:v>2587.25</c:v>
                </c:pt>
                <c:pt idx="6">
                  <c:v>2585.1999999999998</c:v>
                </c:pt>
                <c:pt idx="7">
                  <c:v>1387.9499999999998</c:v>
                </c:pt>
                <c:pt idx="9">
                  <c:v>1328.05</c:v>
                </c:pt>
                <c:pt idx="10">
                  <c:v>1301.9000000000001</c:v>
                </c:pt>
                <c:pt idx="12">
                  <c:v>1049.75</c:v>
                </c:pt>
                <c:pt idx="13">
                  <c:v>947.15</c:v>
                </c:pt>
                <c:pt idx="14">
                  <c:v>665.7</c:v>
                </c:pt>
                <c:pt idx="15">
                  <c:v>467.4</c:v>
                </c:pt>
                <c:pt idx="16">
                  <c:v>459</c:v>
                </c:pt>
                <c:pt idx="17">
                  <c:v>306.64999999999998</c:v>
                </c:pt>
                <c:pt idx="19">
                  <c:v>302</c:v>
                </c:pt>
                <c:pt idx="20">
                  <c:v>262.55</c:v>
                </c:pt>
                <c:pt idx="21">
                  <c:v>255.39999999999998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F94-422B-B6CD-5E4DF6EFE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376616"/>
        <c:axId val="578373872"/>
      </c:scatterChart>
      <c:valAx>
        <c:axId val="578376616"/>
        <c:scaling>
          <c:orientation val="minMax"/>
          <c:max val="8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3872"/>
        <c:crosses val="autoZero"/>
        <c:crossBetween val="midCat"/>
      </c:valAx>
      <c:valAx>
        <c:axId val="5783738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6616"/>
        <c:crosses val="autoZero"/>
        <c:crossBetween val="midCat"/>
      </c:valAx>
      <c:spPr>
        <a:ln>
          <a:solidFill>
            <a:sysClr val="windowText" lastClr="000000"/>
          </a:solidFill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</c:legendEntry>
      <c:layout>
        <c:manualLayout>
          <c:xMode val="edge"/>
          <c:yMode val="edge"/>
          <c:x val="0.63788713910761152"/>
          <c:y val="0.13604226223314445"/>
          <c:w val="0.32176283292457297"/>
          <c:h val="0.23035558453282512"/>
        </c:manualLayout>
      </c:layout>
      <c:overlay val="0"/>
      <c:spPr>
        <a:ln>
          <a:solidFill>
            <a:schemeClr val="bg2"/>
          </a:solidFill>
        </a:ln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GB" sz="1200" baseline="0"/>
              <a:t>Water conc with time: Jet A-1  10,000 PPM</a:t>
            </a:r>
            <a:endParaRPr lang="en-GB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14129483814523"/>
          <c:y val="0.13473388743073783"/>
          <c:w val="0.7711087051618547"/>
          <c:h val="0.73247864910095317"/>
        </c:manualLayout>
      </c:layout>
      <c:scatterChart>
        <c:scatterStyle val="lineMarker"/>
        <c:varyColors val="0"/>
        <c:ser>
          <c:idx val="1"/>
          <c:order val="0"/>
          <c:tx>
            <c:v>100% Jet A-1 test 2</c:v>
          </c:tx>
          <c:spPr>
            <a:ln w="19050">
              <a:noFill/>
            </a:ln>
          </c:spPr>
          <c:marker>
            <c:symbol val="diamond"/>
            <c:size val="4"/>
          </c:marker>
          <c:xVal>
            <c:numRef>
              <c:f>'100% jet A-1 Dup'!$AE$29:$AE$51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</c:numCache>
            </c:numRef>
          </c:xVal>
          <c:yVal>
            <c:numRef>
              <c:f>'100% jet A-1 Dup'!$AK$29:$AK$51</c:f>
              <c:numCache>
                <c:formatCode>General</c:formatCode>
                <c:ptCount val="23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F8F-4454-AF15-B51B00B2CF89}"/>
            </c:ext>
          </c:extLst>
        </c:ser>
        <c:ser>
          <c:idx val="2"/>
          <c:order val="1"/>
          <c:tx>
            <c:v>100% jet A-1 Test 3</c:v>
          </c:tx>
          <c:spPr>
            <a:ln w="19050">
              <a:noFill/>
            </a:ln>
          </c:spPr>
          <c:marker>
            <c:symbol val="triangle"/>
            <c:size val="4"/>
          </c:marker>
          <c:xVal>
            <c:numRef>
              <c:f>'100% jet A-1 Dup'!$AE$56:$AE$71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  <c:pt idx="6">
                  <c:v>7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43</c:v>
                </c:pt>
                <c:pt idx="12">
                  <c:v>44</c:v>
                </c:pt>
                <c:pt idx="13">
                  <c:v>46</c:v>
                </c:pt>
                <c:pt idx="14">
                  <c:v>47</c:v>
                </c:pt>
                <c:pt idx="15">
                  <c:v>81</c:v>
                </c:pt>
              </c:numCache>
            </c:numRef>
          </c:xVal>
          <c:yVal>
            <c:numRef>
              <c:f>'100% jet A-1 Dup'!$AK$56:$AK$71</c:f>
              <c:numCache>
                <c:formatCode>General</c:formatCode>
                <c:ptCount val="16"/>
                <c:pt idx="0">
                  <c:v>5233.8999999999996</c:v>
                </c:pt>
                <c:pt idx="1">
                  <c:v>6492.3</c:v>
                </c:pt>
                <c:pt idx="2">
                  <c:v>9909.9</c:v>
                </c:pt>
                <c:pt idx="3">
                  <c:v>9278.2999999999993</c:v>
                </c:pt>
                <c:pt idx="4">
                  <c:v>2298</c:v>
                </c:pt>
                <c:pt idx="5">
                  <c:v>3036</c:v>
                </c:pt>
                <c:pt idx="6">
                  <c:v>3595.5</c:v>
                </c:pt>
                <c:pt idx="7">
                  <c:v>1796.4</c:v>
                </c:pt>
                <c:pt idx="8">
                  <c:v>1505.1</c:v>
                </c:pt>
                <c:pt idx="9">
                  <c:v>1283.3</c:v>
                </c:pt>
                <c:pt idx="10">
                  <c:v>1384.5</c:v>
                </c:pt>
                <c:pt idx="11">
                  <c:v>1215.4000000000001</c:v>
                </c:pt>
                <c:pt idx="12">
                  <c:v>1243.4000000000001</c:v>
                </c:pt>
                <c:pt idx="13">
                  <c:v>1099.8</c:v>
                </c:pt>
                <c:pt idx="14">
                  <c:v>1082.0999999999999</c:v>
                </c:pt>
                <c:pt idx="15">
                  <c:v>524.1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8F-4454-AF15-B51B00B2CF89}"/>
            </c:ext>
          </c:extLst>
        </c:ser>
        <c:ser>
          <c:idx val="3"/>
          <c:order val="2"/>
          <c:tx>
            <c:v>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Mean</c:name>
            <c:spPr>
              <a:ln w="22225">
                <a:solidFill>
                  <a:schemeClr val="accent5"/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jet A-1 Dup'!$AL$4:$AL$23</c:f>
              <c:numCache>
                <c:formatCode>General</c:formatCode>
                <c:ptCount val="20"/>
                <c:pt idx="0">
                  <c:v>0</c:v>
                </c:pt>
                <c:pt idx="1">
                  <c:v>4.666666666666667</c:v>
                </c:pt>
                <c:pt idx="2">
                  <c:v>5.666666666666667</c:v>
                </c:pt>
                <c:pt idx="3">
                  <c:v>7.666666666666667</c:v>
                </c:pt>
                <c:pt idx="4">
                  <c:v>9</c:v>
                </c:pt>
                <c:pt idx="5">
                  <c:v>11</c:v>
                </c:pt>
                <c:pt idx="6">
                  <c:v>12.333333333333334</c:v>
                </c:pt>
                <c:pt idx="7">
                  <c:v>20.333333333333332</c:v>
                </c:pt>
                <c:pt idx="8">
                  <c:v>21.333333333333332</c:v>
                </c:pt>
                <c:pt idx="9">
                  <c:v>23.333333333333332</c:v>
                </c:pt>
                <c:pt idx="10">
                  <c:v>25</c:v>
                </c:pt>
                <c:pt idx="11">
                  <c:v>35</c:v>
                </c:pt>
                <c:pt idx="12">
                  <c:v>36.333333333333336</c:v>
                </c:pt>
                <c:pt idx="13">
                  <c:v>42.666666666666664</c:v>
                </c:pt>
                <c:pt idx="14">
                  <c:v>43.666666666666664</c:v>
                </c:pt>
                <c:pt idx="15">
                  <c:v>57</c:v>
                </c:pt>
                <c:pt idx="16">
                  <c:v>59.333333333333336</c:v>
                </c:pt>
                <c:pt idx="17">
                  <c:v>63.333333333333336</c:v>
                </c:pt>
                <c:pt idx="18">
                  <c:v>65.333333333333329</c:v>
                </c:pt>
                <c:pt idx="19">
                  <c:v>85.333333333333329</c:v>
                </c:pt>
              </c:numCache>
            </c:numRef>
          </c:xVal>
          <c:yVal>
            <c:numRef>
              <c:f>'100% jet A-1 Dup'!$AM$4:$AM$23</c:f>
              <c:numCache>
                <c:formatCode>General</c:formatCode>
                <c:ptCount val="20"/>
                <c:pt idx="0">
                  <c:v>6935.6000000000013</c:v>
                </c:pt>
                <c:pt idx="1">
                  <c:v>5752.3666666666659</c:v>
                </c:pt>
                <c:pt idx="2">
                  <c:v>7213.7333333333327</c:v>
                </c:pt>
                <c:pt idx="3">
                  <c:v>5309</c:v>
                </c:pt>
                <c:pt idx="4">
                  <c:v>4799.1333333333332</c:v>
                </c:pt>
                <c:pt idx="5">
                  <c:v>4626.4666666666662</c:v>
                </c:pt>
                <c:pt idx="6">
                  <c:v>3263.0333333333333</c:v>
                </c:pt>
                <c:pt idx="7">
                  <c:v>2871.6333333333332</c:v>
                </c:pt>
                <c:pt idx="8">
                  <c:v>2785.9666666666667</c:v>
                </c:pt>
                <c:pt idx="9">
                  <c:v>1965.8666666666666</c:v>
                </c:pt>
                <c:pt idx="10">
                  <c:v>2079.9666666666667</c:v>
                </c:pt>
                <c:pt idx="11">
                  <c:v>1498.8333333333333</c:v>
                </c:pt>
                <c:pt idx="12">
                  <c:v>1472.0666666666668</c:v>
                </c:pt>
                <c:pt idx="13">
                  <c:v>1082.2333333333333</c:v>
                </c:pt>
                <c:pt idx="14">
                  <c:v>1083.2333333333333</c:v>
                </c:pt>
                <c:pt idx="15">
                  <c:v>920.13333333333333</c:v>
                </c:pt>
                <c:pt idx="16">
                  <c:v>872.5333333333333</c:v>
                </c:pt>
                <c:pt idx="17">
                  <c:v>617.76666666666677</c:v>
                </c:pt>
                <c:pt idx="18">
                  <c:v>589.4666666666667</c:v>
                </c:pt>
                <c:pt idx="19">
                  <c:v>508.43333333333339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F8F-4454-AF15-B51B00B2CF89}"/>
            </c:ext>
          </c:extLst>
        </c:ser>
        <c:ser>
          <c:idx val="4"/>
          <c:order val="3"/>
          <c:tx>
            <c:v>100% Jet A-1 test 1</c:v>
          </c:tx>
          <c:spPr>
            <a:ln w="19050">
              <a:noFill/>
            </a:ln>
          </c:spPr>
          <c:marker>
            <c:symbol val="star"/>
            <c:size val="4"/>
          </c:marker>
          <c:xVal>
            <c:numRef>
              <c:f>'100% jet A-1 Dup'!$AE$4:$AE$27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12</c:v>
                </c:pt>
                <c:pt idx="2">
                  <c:v>13</c:v>
                </c:pt>
                <c:pt idx="3">
                  <c:v>15</c:v>
                </c:pt>
                <c:pt idx="4">
                  <c:v>17</c:v>
                </c:pt>
                <c:pt idx="5">
                  <c:v>19</c:v>
                </c:pt>
                <c:pt idx="6">
                  <c:v>20</c:v>
                </c:pt>
                <c:pt idx="7">
                  <c:v>25</c:v>
                </c:pt>
                <c:pt idx="8">
                  <c:v>26</c:v>
                </c:pt>
                <c:pt idx="9">
                  <c:v>28</c:v>
                </c:pt>
                <c:pt idx="10">
                  <c:v>30</c:v>
                </c:pt>
                <c:pt idx="11">
                  <c:v>43</c:v>
                </c:pt>
                <c:pt idx="12">
                  <c:v>45</c:v>
                </c:pt>
                <c:pt idx="13">
                  <c:v>47</c:v>
                </c:pt>
                <c:pt idx="14">
                  <c:v>48</c:v>
                </c:pt>
                <c:pt idx="15">
                  <c:v>51</c:v>
                </c:pt>
                <c:pt idx="16">
                  <c:v>54</c:v>
                </c:pt>
                <c:pt idx="17">
                  <c:v>55</c:v>
                </c:pt>
                <c:pt idx="18">
                  <c:v>57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70</c:v>
                </c:pt>
                <c:pt idx="23">
                  <c:v>72</c:v>
                </c:pt>
              </c:numCache>
            </c:numRef>
          </c:xVal>
          <c:yVal>
            <c:numRef>
              <c:f>'100% jet A-1 Dup'!$AK$4:$AK$26</c:f>
              <c:numCache>
                <c:formatCode>General</c:formatCode>
                <c:ptCount val="23"/>
                <c:pt idx="0">
                  <c:v>8244.1</c:v>
                </c:pt>
                <c:pt idx="1">
                  <c:v>6517.6</c:v>
                </c:pt>
                <c:pt idx="2">
                  <c:v>2987.2</c:v>
                </c:pt>
                <c:pt idx="3">
                  <c:v>2055</c:v>
                </c:pt>
                <c:pt idx="4">
                  <c:v>4843</c:v>
                </c:pt>
                <c:pt idx="5">
                  <c:v>4764.5</c:v>
                </c:pt>
                <c:pt idx="6">
                  <c:v>2205.3000000000002</c:v>
                </c:pt>
                <c:pt idx="7">
                  <c:v>1470.8</c:v>
                </c:pt>
                <c:pt idx="8">
                  <c:v>2301</c:v>
                </c:pt>
                <c:pt idx="9">
                  <c:v>1942.1</c:v>
                </c:pt>
                <c:pt idx="10">
                  <c:v>1841.1</c:v>
                </c:pt>
                <c:pt idx="11">
                  <c:v>1146.9000000000001</c:v>
                </c:pt>
                <c:pt idx="12">
                  <c:v>1144.5</c:v>
                </c:pt>
                <c:pt idx="13">
                  <c:v>1035.8</c:v>
                </c:pt>
                <c:pt idx="14">
                  <c:v>1038</c:v>
                </c:pt>
                <c:pt idx="15">
                  <c:v>997</c:v>
                </c:pt>
                <c:pt idx="16">
                  <c:v>987</c:v>
                </c:pt>
                <c:pt idx="17">
                  <c:v>401.6</c:v>
                </c:pt>
                <c:pt idx="18">
                  <c:v>422.1</c:v>
                </c:pt>
                <c:pt idx="19">
                  <c:v>411.1</c:v>
                </c:pt>
                <c:pt idx="20">
                  <c:v>462</c:v>
                </c:pt>
                <c:pt idx="21">
                  <c:v>374.6</c:v>
                </c:pt>
                <c:pt idx="22">
                  <c:v>387.6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F8F-4454-AF15-B51B00B2C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375048"/>
        <c:axId val="578375440"/>
      </c:scatterChart>
      <c:valAx>
        <c:axId val="578375048"/>
        <c:scaling>
          <c:orientation val="minMax"/>
          <c:max val="8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578375440"/>
        <c:crosses val="autoZero"/>
        <c:crossBetween val="midCat"/>
        <c:majorUnit val="20"/>
      </c:valAx>
      <c:valAx>
        <c:axId val="578375440"/>
        <c:scaling>
          <c:orientation val="minMax"/>
          <c:max val="10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5048"/>
        <c:crosses val="autoZero"/>
        <c:crossBetween val="midCat"/>
      </c:valAx>
    </c:plotArea>
    <c:legend>
      <c:legendPos val="r"/>
      <c:legendEntry>
        <c:idx val="2"/>
        <c:delete val="1"/>
      </c:legendEntry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Water conc with</a:t>
            </a:r>
            <a:r>
              <a:rPr lang="en-US" sz="1200" baseline="0"/>
              <a:t> time : GTL S8 10,000 PPM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791093186522416"/>
          <c:y val="0.13473388743073783"/>
          <c:w val="0.78133900945308665"/>
          <c:h val="0.73247864910095317"/>
        </c:manualLayout>
      </c:layout>
      <c:scatterChart>
        <c:scatterStyle val="lineMarker"/>
        <c:varyColors val="0"/>
        <c:ser>
          <c:idx val="2"/>
          <c:order val="0"/>
          <c:tx>
            <c:v>100% GTL S8 test 2</c:v>
          </c:tx>
          <c:spPr>
            <a:ln w="19050">
              <a:noFill/>
            </a:ln>
          </c:spPr>
          <c:marker>
            <c:symbol val="diamond"/>
            <c:size val="4"/>
          </c:marker>
          <c:xVal>
            <c:numRef>
              <c:f>'100% s-8 Duplicate'!$AE$4:$AE$23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 formatCode="0.00">
                  <c:v>2</c:v>
                </c:pt>
                <c:pt idx="3" formatCode="0.00">
                  <c:v>6</c:v>
                </c:pt>
                <c:pt idx="4" formatCode="0.00">
                  <c:v>7</c:v>
                </c:pt>
                <c:pt idx="5" formatCode="0.00">
                  <c:v>8</c:v>
                </c:pt>
                <c:pt idx="6" formatCode="0.00">
                  <c:v>10</c:v>
                </c:pt>
                <c:pt idx="7" formatCode="0.00">
                  <c:v>11</c:v>
                </c:pt>
                <c:pt idx="8" formatCode="0.00">
                  <c:v>12</c:v>
                </c:pt>
                <c:pt idx="9" formatCode="0.00">
                  <c:v>14</c:v>
                </c:pt>
                <c:pt idx="10" formatCode="0.00">
                  <c:v>15</c:v>
                </c:pt>
                <c:pt idx="11" formatCode="0.00">
                  <c:v>17</c:v>
                </c:pt>
                <c:pt idx="12" formatCode="0.00">
                  <c:v>19</c:v>
                </c:pt>
                <c:pt idx="13" formatCode="0.00">
                  <c:v>46</c:v>
                </c:pt>
                <c:pt idx="14" formatCode="0.00">
                  <c:v>47</c:v>
                </c:pt>
                <c:pt idx="15" formatCode="0.00">
                  <c:v>48</c:v>
                </c:pt>
                <c:pt idx="16" formatCode="0.00">
                  <c:v>51</c:v>
                </c:pt>
                <c:pt idx="17" formatCode="0.00">
                  <c:v>52</c:v>
                </c:pt>
                <c:pt idx="18" formatCode="0.00">
                  <c:v>53</c:v>
                </c:pt>
                <c:pt idx="19" formatCode="0.00">
                  <c:v>72</c:v>
                </c:pt>
              </c:numCache>
            </c:numRef>
          </c:xVal>
          <c:yVal>
            <c:numRef>
              <c:f>'100% s-8 Duplicate'!$AK$4:$AK$23</c:f>
              <c:numCache>
                <c:formatCode>#,##0.00</c:formatCode>
                <c:ptCount val="20"/>
                <c:pt idx="0" formatCode="General">
                  <c:v>9812.2000000000007</c:v>
                </c:pt>
                <c:pt idx="1">
                  <c:v>6567.3</c:v>
                </c:pt>
                <c:pt idx="2" formatCode="General">
                  <c:v>3382.2</c:v>
                </c:pt>
                <c:pt idx="3" formatCode="General">
                  <c:v>2281.1999999999998</c:v>
                </c:pt>
                <c:pt idx="4" formatCode="General">
                  <c:v>1879.1</c:v>
                </c:pt>
                <c:pt idx="5" formatCode="General">
                  <c:v>1694.3</c:v>
                </c:pt>
                <c:pt idx="6" formatCode="General">
                  <c:v>1784.6</c:v>
                </c:pt>
                <c:pt idx="7" formatCode="General">
                  <c:v>1853.8</c:v>
                </c:pt>
                <c:pt idx="8" formatCode="General">
                  <c:v>1110.3</c:v>
                </c:pt>
                <c:pt idx="9" formatCode="General">
                  <c:v>4023.2</c:v>
                </c:pt>
                <c:pt idx="10" formatCode="General">
                  <c:v>2096.5</c:v>
                </c:pt>
                <c:pt idx="11" formatCode="General">
                  <c:v>2512.5</c:v>
                </c:pt>
                <c:pt idx="12" formatCode="General">
                  <c:v>1582.6</c:v>
                </c:pt>
                <c:pt idx="13" formatCode="General">
                  <c:v>960.5</c:v>
                </c:pt>
                <c:pt idx="14" formatCode="General">
                  <c:v>645.20000000000005</c:v>
                </c:pt>
                <c:pt idx="15" formatCode="General">
                  <c:v>294.7</c:v>
                </c:pt>
                <c:pt idx="16" formatCode="General">
                  <c:v>314.60000000000002</c:v>
                </c:pt>
                <c:pt idx="17" formatCode="General">
                  <c:v>321.89999999999998</c:v>
                </c:pt>
                <c:pt idx="18" formatCode="General">
                  <c:v>302.89999999999998</c:v>
                </c:pt>
                <c:pt idx="19" formatCode="General">
                  <c:v>315.7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66-403C-9EA5-E8C5C952A7C6}"/>
            </c:ext>
          </c:extLst>
        </c:ser>
        <c:ser>
          <c:idx val="0"/>
          <c:order val="1"/>
          <c:tx>
            <c:v>100% GTL S8 test 3</c:v>
          </c:tx>
          <c:spPr>
            <a:ln w="19050">
              <a:noFill/>
            </a:ln>
          </c:spPr>
          <c:marker>
            <c:symbol val="diamond"/>
            <c:size val="4"/>
          </c:marker>
          <c:xVal>
            <c:numRef>
              <c:f>'100% s-8 Duplicate'!$AE$27:$AE$49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22</c:v>
                </c:pt>
                <c:pt idx="7">
                  <c:v>23</c:v>
                </c:pt>
                <c:pt idx="8">
                  <c:v>24</c:v>
                </c:pt>
                <c:pt idx="9">
                  <c:v>25</c:v>
                </c:pt>
                <c:pt idx="10">
                  <c:v>26</c:v>
                </c:pt>
                <c:pt idx="11">
                  <c:v>31</c:v>
                </c:pt>
                <c:pt idx="12">
                  <c:v>33</c:v>
                </c:pt>
                <c:pt idx="13">
                  <c:v>34</c:v>
                </c:pt>
                <c:pt idx="14">
                  <c:v>36</c:v>
                </c:pt>
                <c:pt idx="15">
                  <c:v>62</c:v>
                </c:pt>
                <c:pt idx="16">
                  <c:v>63</c:v>
                </c:pt>
                <c:pt idx="17">
                  <c:v>64</c:v>
                </c:pt>
                <c:pt idx="18">
                  <c:v>65</c:v>
                </c:pt>
                <c:pt idx="19">
                  <c:v>66</c:v>
                </c:pt>
                <c:pt idx="20">
                  <c:v>68</c:v>
                </c:pt>
                <c:pt idx="21">
                  <c:v>70</c:v>
                </c:pt>
                <c:pt idx="22">
                  <c:v>72</c:v>
                </c:pt>
              </c:numCache>
            </c:numRef>
          </c:xVal>
          <c:yVal>
            <c:numRef>
              <c:f>'100% s-8 Duplicate'!$AK$27:$AK$49</c:f>
              <c:numCache>
                <c:formatCode>General</c:formatCode>
                <c:ptCount val="23"/>
                <c:pt idx="0">
                  <c:v>6980.4</c:v>
                </c:pt>
                <c:pt idx="1">
                  <c:v>3364.3</c:v>
                </c:pt>
                <c:pt idx="2">
                  <c:v>3420.3</c:v>
                </c:pt>
                <c:pt idx="3">
                  <c:v>4480.7</c:v>
                </c:pt>
                <c:pt idx="4">
                  <c:v>3295.4</c:v>
                </c:pt>
                <c:pt idx="5">
                  <c:v>3476.1</c:v>
                </c:pt>
                <c:pt idx="6">
                  <c:v>653.1</c:v>
                </c:pt>
                <c:pt idx="7">
                  <c:v>750</c:v>
                </c:pt>
                <c:pt idx="8">
                  <c:v>1665.6</c:v>
                </c:pt>
                <c:pt idx="9">
                  <c:v>914.1</c:v>
                </c:pt>
                <c:pt idx="10">
                  <c:v>559.6</c:v>
                </c:pt>
                <c:pt idx="11">
                  <c:v>811.1</c:v>
                </c:pt>
                <c:pt idx="12">
                  <c:v>516.9</c:v>
                </c:pt>
                <c:pt idx="13">
                  <c:v>391.9</c:v>
                </c:pt>
                <c:pt idx="14">
                  <c:v>1249.0999999999999</c:v>
                </c:pt>
                <c:pt idx="15">
                  <c:v>318.60000000000002</c:v>
                </c:pt>
                <c:pt idx="16">
                  <c:v>309.10000000000002</c:v>
                </c:pt>
                <c:pt idx="17">
                  <c:v>226.1</c:v>
                </c:pt>
                <c:pt idx="18">
                  <c:v>301.10000000000002</c:v>
                </c:pt>
                <c:pt idx="19">
                  <c:v>209.4</c:v>
                </c:pt>
                <c:pt idx="20">
                  <c:v>300.89999999999998</c:v>
                </c:pt>
                <c:pt idx="21">
                  <c:v>213.5</c:v>
                </c:pt>
                <c:pt idx="22">
                  <c:v>438.8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66-403C-9EA5-E8C5C952A7C6}"/>
            </c:ext>
          </c:extLst>
        </c:ser>
        <c:ser>
          <c:idx val="1"/>
          <c:order val="2"/>
          <c:tx>
            <c:v>100% GTL S8 test 1</c:v>
          </c:tx>
          <c:spPr>
            <a:ln w="19050">
              <a:noFill/>
            </a:ln>
          </c:spPr>
          <c:marker>
            <c:symbol val="circle"/>
            <c:size val="4"/>
          </c:marker>
          <c:xVal>
            <c:numRef>
              <c:f>'100% s-8 GTL'!$AD$4:$AD$20</c:f>
              <c:numCache>
                <c:formatCode>0.00</c:formatCode>
                <c:ptCount val="17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13</c:v>
                </c:pt>
                <c:pt idx="7">
                  <c:v>17</c:v>
                </c:pt>
                <c:pt idx="8">
                  <c:v>24</c:v>
                </c:pt>
                <c:pt idx="9">
                  <c:v>27</c:v>
                </c:pt>
                <c:pt idx="10">
                  <c:v>29</c:v>
                </c:pt>
                <c:pt idx="11">
                  <c:v>61</c:v>
                </c:pt>
                <c:pt idx="12">
                  <c:v>63</c:v>
                </c:pt>
                <c:pt idx="13">
                  <c:v>65</c:v>
                </c:pt>
                <c:pt idx="14">
                  <c:v>67</c:v>
                </c:pt>
                <c:pt idx="15">
                  <c:v>70</c:v>
                </c:pt>
                <c:pt idx="16">
                  <c:v>71</c:v>
                </c:pt>
              </c:numCache>
            </c:numRef>
          </c:xVal>
          <c:yVal>
            <c:numRef>
              <c:f>'100% s-8 GTL'!$AJ$4:$AJ$20</c:f>
              <c:numCache>
                <c:formatCode>General</c:formatCode>
                <c:ptCount val="17"/>
                <c:pt idx="0">
                  <c:v>6561.6</c:v>
                </c:pt>
                <c:pt idx="1">
                  <c:v>7327.9</c:v>
                </c:pt>
                <c:pt idx="2">
                  <c:v>9200.6</c:v>
                </c:pt>
                <c:pt idx="3">
                  <c:v>5159.8</c:v>
                </c:pt>
                <c:pt idx="4">
                  <c:v>3394.1</c:v>
                </c:pt>
                <c:pt idx="5">
                  <c:v>3851.9</c:v>
                </c:pt>
                <c:pt idx="6">
                  <c:v>2069.6</c:v>
                </c:pt>
                <c:pt idx="7">
                  <c:v>2884.6</c:v>
                </c:pt>
                <c:pt idx="8">
                  <c:v>1058.4000000000001</c:v>
                </c:pt>
                <c:pt idx="9">
                  <c:v>1491.3</c:v>
                </c:pt>
                <c:pt idx="10">
                  <c:v>1608</c:v>
                </c:pt>
                <c:pt idx="11">
                  <c:v>288.5</c:v>
                </c:pt>
                <c:pt idx="12">
                  <c:v>356.3</c:v>
                </c:pt>
                <c:pt idx="13">
                  <c:v>330.5</c:v>
                </c:pt>
                <c:pt idx="14">
                  <c:v>312.39999999999998</c:v>
                </c:pt>
                <c:pt idx="15">
                  <c:v>392.5</c:v>
                </c:pt>
                <c:pt idx="16">
                  <c:v>318.7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966-403C-9EA5-E8C5C952A7C6}"/>
            </c:ext>
          </c:extLst>
        </c:ser>
        <c:ser>
          <c:idx val="3"/>
          <c:order val="3"/>
          <c:tx>
            <c:v>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Mean</c:name>
            <c:spPr>
              <a:ln w="25400">
                <a:solidFill>
                  <a:schemeClr val="accent4">
                    <a:lumMod val="75000"/>
                  </a:schemeClr>
                </a:solidFill>
                <a:prstDash val="sysDash"/>
              </a:ln>
            </c:spPr>
            <c:trendlineType val="poly"/>
            <c:order val="6"/>
            <c:dispRSqr val="0"/>
            <c:dispEq val="0"/>
          </c:trendline>
          <c:xVal>
            <c:numRef>
              <c:f>'100% s-8 Duplicate'!$AN$4:$AN$25</c:f>
              <c:numCache>
                <c:formatCode>General</c:formatCode>
                <c:ptCount val="22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7.5</c:v>
                </c:pt>
                <c:pt idx="5">
                  <c:v>9.5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19.5</c:v>
                </c:pt>
                <c:pt idx="10">
                  <c:v>20.5</c:v>
                </c:pt>
                <c:pt idx="11">
                  <c:v>24</c:v>
                </c:pt>
                <c:pt idx="12">
                  <c:v>26</c:v>
                </c:pt>
                <c:pt idx="13">
                  <c:v>40</c:v>
                </c:pt>
                <c:pt idx="14">
                  <c:v>41.5</c:v>
                </c:pt>
                <c:pt idx="15">
                  <c:v>55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69</c:v>
                </c:pt>
                <c:pt idx="20">
                  <c:v>71</c:v>
                </c:pt>
                <c:pt idx="21">
                  <c:v>73.5</c:v>
                </c:pt>
              </c:numCache>
            </c:numRef>
          </c:xVal>
          <c:yVal>
            <c:numRef>
              <c:f>'100% s-8 Duplicate'!$AO$4:$AO$25</c:f>
              <c:numCache>
                <c:formatCode>General</c:formatCode>
                <c:ptCount val="22"/>
                <c:pt idx="0">
                  <c:v>8500</c:v>
                </c:pt>
                <c:pt idx="1">
                  <c:v>8396.2999999999993</c:v>
                </c:pt>
                <c:pt idx="2">
                  <c:v>4965.8</c:v>
                </c:pt>
                <c:pt idx="3">
                  <c:v>3401.25</c:v>
                </c:pt>
                <c:pt idx="4">
                  <c:v>3380.95</c:v>
                </c:pt>
                <c:pt idx="5">
                  <c:v>2587.25</c:v>
                </c:pt>
                <c:pt idx="6">
                  <c:v>2585.1999999999998</c:v>
                </c:pt>
                <c:pt idx="7">
                  <c:v>1387.9499999999998</c:v>
                </c:pt>
                <c:pt idx="9">
                  <c:v>1328.05</c:v>
                </c:pt>
                <c:pt idx="10">
                  <c:v>1301.9000000000001</c:v>
                </c:pt>
                <c:pt idx="12">
                  <c:v>1049.75</c:v>
                </c:pt>
                <c:pt idx="13">
                  <c:v>947.15</c:v>
                </c:pt>
                <c:pt idx="14">
                  <c:v>665.7</c:v>
                </c:pt>
                <c:pt idx="15">
                  <c:v>467.4</c:v>
                </c:pt>
                <c:pt idx="16">
                  <c:v>459</c:v>
                </c:pt>
                <c:pt idx="17">
                  <c:v>306.64999999999998</c:v>
                </c:pt>
                <c:pt idx="19">
                  <c:v>302</c:v>
                </c:pt>
                <c:pt idx="20">
                  <c:v>262.55</c:v>
                </c:pt>
                <c:pt idx="21">
                  <c:v>255.39999999999998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966-403C-9EA5-E8C5C952A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375832"/>
        <c:axId val="578376224"/>
      </c:scatterChart>
      <c:valAx>
        <c:axId val="578375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6224"/>
        <c:crosses val="autoZero"/>
        <c:crossBetween val="midCat"/>
      </c:valAx>
      <c:valAx>
        <c:axId val="578376224"/>
        <c:scaling>
          <c:orientation val="minMax"/>
          <c:max val="1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5832"/>
        <c:crosses val="autoZero"/>
        <c:crossBetween val="midCat"/>
        <c:majorUnit val="1000"/>
      </c:valAx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5876712328767123"/>
          <c:y val="0.14108948645570246"/>
          <c:w val="0.31314250677681682"/>
          <c:h val="0.2976611256926217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GB" sz="1200"/>
              <a:t>Water conc profile for GTL S8 &amp; </a:t>
            </a:r>
            <a:r>
              <a:rPr lang="en-GB" sz="1200" baseline="0"/>
              <a:t>Jet A-1 10,000 PPM</a:t>
            </a:r>
            <a:endParaRPr lang="en-GB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3611346658590741E-2"/>
          <c:y val="0.13473388743073783"/>
          <c:w val="0.83563860286694946"/>
          <c:h val="0.76178267357525253"/>
        </c:manualLayout>
      </c:layout>
      <c:scatterChart>
        <c:scatterStyle val="lineMarker"/>
        <c:varyColors val="0"/>
        <c:ser>
          <c:idx val="3"/>
          <c:order val="0"/>
          <c:tx>
            <c:v>Jet A-1 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Jet A-1 Mean</c:name>
            <c:spPr>
              <a:ln w="22225">
                <a:solidFill>
                  <a:schemeClr val="accent5"/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jet A-1 Dup'!$AL$4:$AL$23</c:f>
              <c:numCache>
                <c:formatCode>General</c:formatCode>
                <c:ptCount val="20"/>
                <c:pt idx="0">
                  <c:v>0</c:v>
                </c:pt>
                <c:pt idx="1">
                  <c:v>4.666666666666667</c:v>
                </c:pt>
                <c:pt idx="2">
                  <c:v>5.666666666666667</c:v>
                </c:pt>
                <c:pt idx="3">
                  <c:v>7.666666666666667</c:v>
                </c:pt>
                <c:pt idx="4">
                  <c:v>9</c:v>
                </c:pt>
                <c:pt idx="5">
                  <c:v>11</c:v>
                </c:pt>
                <c:pt idx="6">
                  <c:v>12.333333333333334</c:v>
                </c:pt>
                <c:pt idx="7">
                  <c:v>20.333333333333332</c:v>
                </c:pt>
                <c:pt idx="8">
                  <c:v>21.333333333333332</c:v>
                </c:pt>
                <c:pt idx="9">
                  <c:v>23.333333333333332</c:v>
                </c:pt>
                <c:pt idx="10">
                  <c:v>25</c:v>
                </c:pt>
                <c:pt idx="11">
                  <c:v>35</c:v>
                </c:pt>
                <c:pt idx="12">
                  <c:v>36.333333333333336</c:v>
                </c:pt>
                <c:pt idx="13">
                  <c:v>42.666666666666664</c:v>
                </c:pt>
                <c:pt idx="14">
                  <c:v>43.666666666666664</c:v>
                </c:pt>
                <c:pt idx="15">
                  <c:v>57</c:v>
                </c:pt>
                <c:pt idx="16">
                  <c:v>59.333333333333336</c:v>
                </c:pt>
                <c:pt idx="17">
                  <c:v>63.333333333333336</c:v>
                </c:pt>
                <c:pt idx="18">
                  <c:v>65.333333333333329</c:v>
                </c:pt>
                <c:pt idx="19">
                  <c:v>85.333333333333329</c:v>
                </c:pt>
              </c:numCache>
            </c:numRef>
          </c:xVal>
          <c:yVal>
            <c:numRef>
              <c:f>'100% jet A-1 Dup'!$AM$4:$AM$23</c:f>
              <c:numCache>
                <c:formatCode>General</c:formatCode>
                <c:ptCount val="20"/>
                <c:pt idx="0">
                  <c:v>6935.6000000000013</c:v>
                </c:pt>
                <c:pt idx="1">
                  <c:v>5752.3666666666659</c:v>
                </c:pt>
                <c:pt idx="2">
                  <c:v>7213.7333333333327</c:v>
                </c:pt>
                <c:pt idx="3">
                  <c:v>5309</c:v>
                </c:pt>
                <c:pt idx="4">
                  <c:v>4799.1333333333332</c:v>
                </c:pt>
                <c:pt idx="5">
                  <c:v>4626.4666666666662</c:v>
                </c:pt>
                <c:pt idx="6">
                  <c:v>3263.0333333333333</c:v>
                </c:pt>
                <c:pt idx="7">
                  <c:v>2871.6333333333332</c:v>
                </c:pt>
                <c:pt idx="8">
                  <c:v>2785.9666666666667</c:v>
                </c:pt>
                <c:pt idx="9">
                  <c:v>1965.8666666666666</c:v>
                </c:pt>
                <c:pt idx="10">
                  <c:v>2079.9666666666667</c:v>
                </c:pt>
                <c:pt idx="11">
                  <c:v>1498.8333333333333</c:v>
                </c:pt>
                <c:pt idx="12">
                  <c:v>1472.0666666666668</c:v>
                </c:pt>
                <c:pt idx="13">
                  <c:v>1082.2333333333333</c:v>
                </c:pt>
                <c:pt idx="14">
                  <c:v>1083.2333333333333</c:v>
                </c:pt>
                <c:pt idx="15">
                  <c:v>920.13333333333333</c:v>
                </c:pt>
                <c:pt idx="16">
                  <c:v>872.5333333333333</c:v>
                </c:pt>
                <c:pt idx="17">
                  <c:v>617.76666666666677</c:v>
                </c:pt>
                <c:pt idx="18">
                  <c:v>589.4666666666667</c:v>
                </c:pt>
                <c:pt idx="19">
                  <c:v>508.43333333333339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73-4629-AAE7-9A1B2C3B09D0}"/>
            </c:ext>
          </c:extLst>
        </c:ser>
        <c:ser>
          <c:idx val="0"/>
          <c:order val="1"/>
          <c:tx>
            <c:v>GTL S8 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GTL S8 Mean</c:name>
            <c:spPr>
              <a:ln w="25400">
                <a:solidFill>
                  <a:schemeClr val="accent4">
                    <a:lumMod val="75000"/>
                  </a:schemeClr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s-8 Duplicate'!$AN$4:$AN$25</c:f>
              <c:numCache>
                <c:formatCode>General</c:formatCode>
                <c:ptCount val="22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7.5</c:v>
                </c:pt>
                <c:pt idx="5">
                  <c:v>9.5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19.5</c:v>
                </c:pt>
                <c:pt idx="10">
                  <c:v>20.5</c:v>
                </c:pt>
                <c:pt idx="11">
                  <c:v>24</c:v>
                </c:pt>
                <c:pt idx="12">
                  <c:v>26</c:v>
                </c:pt>
                <c:pt idx="13">
                  <c:v>40</c:v>
                </c:pt>
                <c:pt idx="14">
                  <c:v>41.5</c:v>
                </c:pt>
                <c:pt idx="15">
                  <c:v>55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69</c:v>
                </c:pt>
                <c:pt idx="20">
                  <c:v>71</c:v>
                </c:pt>
                <c:pt idx="21">
                  <c:v>73.5</c:v>
                </c:pt>
              </c:numCache>
            </c:numRef>
          </c:xVal>
          <c:yVal>
            <c:numRef>
              <c:f>'100% s-8 Duplicate'!$AO$6:$AO$26</c:f>
              <c:numCache>
                <c:formatCode>General</c:formatCode>
                <c:ptCount val="21"/>
                <c:pt idx="0">
                  <c:v>4965.8</c:v>
                </c:pt>
                <c:pt idx="1">
                  <c:v>3401.25</c:v>
                </c:pt>
                <c:pt idx="2">
                  <c:v>3380.95</c:v>
                </c:pt>
                <c:pt idx="3">
                  <c:v>2587.25</c:v>
                </c:pt>
                <c:pt idx="4">
                  <c:v>2585.1999999999998</c:v>
                </c:pt>
                <c:pt idx="5">
                  <c:v>1387.9499999999998</c:v>
                </c:pt>
                <c:pt idx="7">
                  <c:v>1328.05</c:v>
                </c:pt>
                <c:pt idx="8">
                  <c:v>1301.9000000000001</c:v>
                </c:pt>
                <c:pt idx="10">
                  <c:v>1049.75</c:v>
                </c:pt>
                <c:pt idx="11">
                  <c:v>947.15</c:v>
                </c:pt>
                <c:pt idx="12">
                  <c:v>665.7</c:v>
                </c:pt>
                <c:pt idx="13">
                  <c:v>467.4</c:v>
                </c:pt>
                <c:pt idx="14">
                  <c:v>459</c:v>
                </c:pt>
                <c:pt idx="15">
                  <c:v>306.64999999999998</c:v>
                </c:pt>
                <c:pt idx="17">
                  <c:v>302</c:v>
                </c:pt>
                <c:pt idx="18">
                  <c:v>262.55</c:v>
                </c:pt>
                <c:pt idx="19">
                  <c:v>255.39999999999998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E73-4629-AAE7-9A1B2C3B0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378184"/>
        <c:axId val="578378576"/>
      </c:scatterChart>
      <c:valAx>
        <c:axId val="578378184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8378576"/>
        <c:crosses val="autoZero"/>
        <c:crossBetween val="midCat"/>
        <c:majorUnit val="20"/>
      </c:valAx>
      <c:valAx>
        <c:axId val="578378576"/>
        <c:scaling>
          <c:orientation val="minMax"/>
          <c:max val="10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0">
                <a:solidFill>
                  <a:sysClr val="windowText" lastClr="000000"/>
                </a:solidFill>
              </a:defRPr>
            </a:pPr>
            <a:endParaRPr lang="en-US"/>
          </a:p>
        </c:txPr>
        <c:crossAx val="578378184"/>
        <c:crosses val="autoZero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60</xdr:row>
      <xdr:rowOff>14286</xdr:rowOff>
    </xdr:from>
    <xdr:to>
      <xdr:col>11</xdr:col>
      <xdr:colOff>600076</xdr:colOff>
      <xdr:row>80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333375</xdr:colOff>
      <xdr:row>11</xdr:row>
      <xdr:rowOff>190499</xdr:rowOff>
    </xdr:from>
    <xdr:to>
      <xdr:col>23</xdr:col>
      <xdr:colOff>485775</xdr:colOff>
      <xdr:row>25</xdr:row>
      <xdr:rowOff>28574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</xdr:colOff>
      <xdr:row>63</xdr:row>
      <xdr:rowOff>4762</xdr:rowOff>
    </xdr:from>
    <xdr:to>
      <xdr:col>20</xdr:col>
      <xdr:colOff>9526</xdr:colOff>
      <xdr:row>77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</xdr:row>
      <xdr:rowOff>180975</xdr:rowOff>
    </xdr:from>
    <xdr:to>
      <xdr:col>8</xdr:col>
      <xdr:colOff>57150</xdr:colOff>
      <xdr:row>29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47626</xdr:colOff>
      <xdr:row>7</xdr:row>
      <xdr:rowOff>1</xdr:rowOff>
    </xdr:from>
    <xdr:to>
      <xdr:col>16</xdr:col>
      <xdr:colOff>19050</xdr:colOff>
      <xdr:row>29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438150</xdr:colOff>
      <xdr:row>79</xdr:row>
      <xdr:rowOff>176211</xdr:rowOff>
    </xdr:from>
    <xdr:to>
      <xdr:col>27</xdr:col>
      <xdr:colOff>381001</xdr:colOff>
      <xdr:row>104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33</xdr:row>
      <xdr:rowOff>71437</xdr:rowOff>
    </xdr:from>
    <xdr:to>
      <xdr:col>14</xdr:col>
      <xdr:colOff>333375</xdr:colOff>
      <xdr:row>47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13</xdr:row>
      <xdr:rowOff>19049</xdr:rowOff>
    </xdr:from>
    <xdr:to>
      <xdr:col>9</xdr:col>
      <xdr:colOff>876300</xdr:colOff>
      <xdr:row>17</xdr:row>
      <xdr:rowOff>161924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>
          <a:off x="5638800" y="2876549"/>
          <a:ext cx="762000" cy="904875"/>
        </a:xfrm>
        <a:prstGeom prst="rightBrace">
          <a:avLst>
            <a:gd name="adj1" fmla="val 8333"/>
            <a:gd name="adj2" fmla="val 51042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142875</xdr:colOff>
      <xdr:row>1</xdr:row>
      <xdr:rowOff>52387</xdr:rowOff>
    </xdr:from>
    <xdr:to>
      <xdr:col>16</xdr:col>
      <xdr:colOff>257175</xdr:colOff>
      <xdr:row>13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171449</xdr:rowOff>
    </xdr:from>
    <xdr:to>
      <xdr:col>9</xdr:col>
      <xdr:colOff>466725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114300</xdr:rowOff>
    </xdr:from>
    <xdr:to>
      <xdr:col>5</xdr:col>
      <xdr:colOff>428625</xdr:colOff>
      <xdr:row>33</xdr:row>
      <xdr:rowOff>85725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3</xdr:row>
      <xdr:rowOff>180975</xdr:rowOff>
    </xdr:from>
    <xdr:to>
      <xdr:col>12</xdr:col>
      <xdr:colOff>352425</xdr:colOff>
      <xdr:row>19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161924</xdr:colOff>
      <xdr:row>19</xdr:row>
      <xdr:rowOff>114301</xdr:rowOff>
    </xdr:from>
    <xdr:to>
      <xdr:col>14</xdr:col>
      <xdr:colOff>714374</xdr:colOff>
      <xdr:row>35</xdr:row>
      <xdr:rowOff>38101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514350</xdr:colOff>
      <xdr:row>3</xdr:row>
      <xdr:rowOff>66675</xdr:rowOff>
    </xdr:from>
    <xdr:to>
      <xdr:col>19</xdr:col>
      <xdr:colOff>66675</xdr:colOff>
      <xdr:row>19</xdr:row>
      <xdr:rowOff>104775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180975</xdr:colOff>
      <xdr:row>83</xdr:row>
      <xdr:rowOff>152399</xdr:rowOff>
    </xdr:from>
    <xdr:to>
      <xdr:col>17</xdr:col>
      <xdr:colOff>361950</xdr:colOff>
      <xdr:row>99</xdr:row>
      <xdr:rowOff>142874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504825</xdr:colOff>
      <xdr:row>6</xdr:row>
      <xdr:rowOff>57150</xdr:rowOff>
    </xdr:from>
    <xdr:to>
      <xdr:col>14</xdr:col>
      <xdr:colOff>247651</xdr:colOff>
      <xdr:row>32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542925</xdr:colOff>
      <xdr:row>10</xdr:row>
      <xdr:rowOff>152401</xdr:rowOff>
    </xdr:from>
    <xdr:to>
      <xdr:col>14</xdr:col>
      <xdr:colOff>285751</xdr:colOff>
      <xdr:row>34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472169</xdr:colOff>
      <xdr:row>6</xdr:row>
      <xdr:rowOff>26899</xdr:rowOff>
    </xdr:from>
    <xdr:to>
      <xdr:col>15</xdr:col>
      <xdr:colOff>705899</xdr:colOff>
      <xdr:row>34</xdr:row>
      <xdr:rowOff>176055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41868</xdr:colOff>
      <xdr:row>49</xdr:row>
      <xdr:rowOff>10467</xdr:rowOff>
    </xdr:from>
    <xdr:to>
      <xdr:col>18</xdr:col>
      <xdr:colOff>586153</xdr:colOff>
      <xdr:row>78</xdr:row>
      <xdr:rowOff>-1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115137</xdr:colOff>
      <xdr:row>5</xdr:row>
      <xdr:rowOff>94203</xdr:rowOff>
    </xdr:from>
    <xdr:to>
      <xdr:col>26</xdr:col>
      <xdr:colOff>443071</xdr:colOff>
      <xdr:row>34</xdr:row>
      <xdr:rowOff>54952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387282</xdr:colOff>
      <xdr:row>19</xdr:row>
      <xdr:rowOff>83736</xdr:rowOff>
    </xdr:from>
    <xdr:to>
      <xdr:col>13</xdr:col>
      <xdr:colOff>191864</xdr:colOff>
      <xdr:row>48</xdr:row>
      <xdr:rowOff>44484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80961</xdr:rowOff>
    </xdr:from>
    <xdr:to>
      <xdr:col>16</xdr:col>
      <xdr:colOff>66675</xdr:colOff>
      <xdr:row>23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80962</xdr:colOff>
      <xdr:row>54</xdr:row>
      <xdr:rowOff>161924</xdr:rowOff>
    </xdr:from>
    <xdr:to>
      <xdr:col>13</xdr:col>
      <xdr:colOff>23812</xdr:colOff>
      <xdr:row>71</xdr:row>
      <xdr:rowOff>190499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942974</xdr:colOff>
      <xdr:row>23</xdr:row>
      <xdr:rowOff>142874</xdr:rowOff>
    </xdr:from>
    <xdr:to>
      <xdr:col>16</xdr:col>
      <xdr:colOff>809624</xdr:colOff>
      <xdr:row>40</xdr:row>
      <xdr:rowOff>114300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133350</xdr:colOff>
      <xdr:row>3</xdr:row>
      <xdr:rowOff>123824</xdr:rowOff>
    </xdr:from>
    <xdr:to>
      <xdr:col>22</xdr:col>
      <xdr:colOff>571500</xdr:colOff>
      <xdr:row>21</xdr:row>
      <xdr:rowOff>19049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542925</xdr:colOff>
      <xdr:row>3</xdr:row>
      <xdr:rowOff>104775</xdr:rowOff>
    </xdr:from>
    <xdr:to>
      <xdr:col>9</xdr:col>
      <xdr:colOff>19050</xdr:colOff>
      <xdr:row>23</xdr:row>
      <xdr:rowOff>9525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523875</xdr:colOff>
      <xdr:row>22</xdr:row>
      <xdr:rowOff>180975</xdr:rowOff>
    </xdr:from>
    <xdr:to>
      <xdr:col>9</xdr:col>
      <xdr:colOff>0</xdr:colOff>
      <xdr:row>41</xdr:row>
      <xdr:rowOff>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23</xdr:row>
      <xdr:rowOff>76200</xdr:rowOff>
    </xdr:from>
    <xdr:to>
      <xdr:col>6</xdr:col>
      <xdr:colOff>495300</xdr:colOff>
      <xdr:row>41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390525</xdr:colOff>
      <xdr:row>4</xdr:row>
      <xdr:rowOff>171450</xdr:rowOff>
    </xdr:from>
    <xdr:to>
      <xdr:col>6</xdr:col>
      <xdr:colOff>476250</xdr:colOff>
      <xdr:row>23</xdr:row>
      <xdr:rowOff>28575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19050</xdr:colOff>
      <xdr:row>96</xdr:row>
      <xdr:rowOff>152400</xdr:rowOff>
    </xdr:from>
    <xdr:to>
      <xdr:col>7</xdr:col>
      <xdr:colOff>219075</xdr:colOff>
      <xdr:row>133</xdr:row>
      <xdr:rowOff>104775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228600</xdr:colOff>
      <xdr:row>23</xdr:row>
      <xdr:rowOff>95251</xdr:rowOff>
    </xdr:from>
    <xdr:to>
      <xdr:col>14</xdr:col>
      <xdr:colOff>133350</xdr:colOff>
      <xdr:row>41</xdr:row>
      <xdr:rowOff>28575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466725</xdr:colOff>
      <xdr:row>105</xdr:row>
      <xdr:rowOff>66675</xdr:rowOff>
    </xdr:from>
    <xdr:to>
      <xdr:col>23</xdr:col>
      <xdr:colOff>171450</xdr:colOff>
      <xdr:row>142</xdr:row>
      <xdr:rowOff>19050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200025</xdr:colOff>
      <xdr:row>4</xdr:row>
      <xdr:rowOff>152400</xdr:rowOff>
    </xdr:from>
    <xdr:to>
      <xdr:col>14</xdr:col>
      <xdr:colOff>104775</xdr:colOff>
      <xdr:row>23</xdr:row>
      <xdr:rowOff>19050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13</xdr:row>
      <xdr:rowOff>95249</xdr:rowOff>
    </xdr:from>
    <xdr:to>
      <xdr:col>10</xdr:col>
      <xdr:colOff>338137</xdr:colOff>
      <xdr:row>28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714375</xdr:colOff>
      <xdr:row>10</xdr:row>
      <xdr:rowOff>171450</xdr:rowOff>
    </xdr:from>
    <xdr:to>
      <xdr:col>8</xdr:col>
      <xdr:colOff>304800</xdr:colOff>
      <xdr:row>25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32</xdr:row>
      <xdr:rowOff>185737</xdr:rowOff>
    </xdr:from>
    <xdr:to>
      <xdr:col>9</xdr:col>
      <xdr:colOff>923925</xdr:colOff>
      <xdr:row>47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438150</xdr:colOff>
      <xdr:row>79</xdr:row>
      <xdr:rowOff>176211</xdr:rowOff>
    </xdr:from>
    <xdr:to>
      <xdr:col>29</xdr:col>
      <xdr:colOff>381001</xdr:colOff>
      <xdr:row>104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ater%20settling%20rate%20spread%20sheet%20TRIPLICAT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wner\AppData\Local\Microsoft\Windows\INetCache\Content.Outlook\6CTDDYS3\water%20settling%20rate%20spread%20sheet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water%20settling%20rate%20spread%20sheet%20TRIPLICATE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water%20settling%20rate%20spread%20sheet%20final%202WITH%20GRAPHS%20orig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% jet A-1"/>
      <sheetName val="100% jet A-1 Dup"/>
      <sheetName val="100% jet A-1 Triplicate"/>
      <sheetName val="100% s-8 GTL"/>
      <sheetName val="100% s-8 Duplicate"/>
      <sheetName val="100% Amyris SIP"/>
      <sheetName val="rough"/>
      <sheetName val="100% Amyris Duplicate"/>
      <sheetName val="75% GTL &amp;25% HEXANOL"/>
      <sheetName val="50% JET A1 &amp; 50% S-8"/>
      <sheetName val="50% JET A1 &amp; 50% S-8 Dup"/>
      <sheetName val="50% JET A1 &amp; 50% Amyris (2)"/>
      <sheetName val="50% JET A1 &amp; 50% Amyris"/>
      <sheetName val="75%Amyris &amp; 25% Jet A1 "/>
      <sheetName val="75% GTL &amp; 25% Jet A1"/>
      <sheetName val="75% s-8 25% Hexanol"/>
      <sheetName val="100% ATJ"/>
      <sheetName val="100% HEFA"/>
      <sheetName val="50% HEFA 50% Jet A1 "/>
      <sheetName val="50% ATJ 50% Jet A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P4">
            <v>0</v>
          </cell>
        </row>
      </sheetData>
      <sheetData sheetId="8">
        <row r="29">
          <cell r="R29">
            <v>2</v>
          </cell>
        </row>
      </sheetData>
      <sheetData sheetId="9"/>
      <sheetData sheetId="10"/>
      <sheetData sheetId="11"/>
      <sheetData sheetId="12"/>
      <sheetData sheetId="13"/>
      <sheetData sheetId="14"/>
      <sheetData sheetId="15">
        <row r="29">
          <cell r="R29">
            <v>0</v>
          </cell>
          <cell r="W29">
            <v>1060</v>
          </cell>
        </row>
        <row r="30">
          <cell r="R30">
            <v>3</v>
          </cell>
          <cell r="W30">
            <v>1130.7</v>
          </cell>
        </row>
        <row r="31">
          <cell r="R31">
            <v>4</v>
          </cell>
          <cell r="W31">
            <v>1015.7</v>
          </cell>
        </row>
        <row r="32">
          <cell r="R32">
            <v>10</v>
          </cell>
          <cell r="W32">
            <v>1073.5999999999999</v>
          </cell>
        </row>
        <row r="33">
          <cell r="R33">
            <v>69</v>
          </cell>
          <cell r="W33">
            <v>1041.7</v>
          </cell>
        </row>
        <row r="34">
          <cell r="R34">
            <v>70</v>
          </cell>
          <cell r="W34">
            <v>1007</v>
          </cell>
        </row>
        <row r="35">
          <cell r="R35">
            <v>71</v>
          </cell>
          <cell r="W35">
            <v>969.9</v>
          </cell>
        </row>
        <row r="36">
          <cell r="R36">
            <v>76</v>
          </cell>
          <cell r="W36">
            <v>957.5</v>
          </cell>
        </row>
        <row r="37">
          <cell r="R37">
            <v>77</v>
          </cell>
          <cell r="W37">
            <v>1011.6</v>
          </cell>
        </row>
        <row r="38">
          <cell r="R38">
            <v>78</v>
          </cell>
          <cell r="W38">
            <v>974.4</v>
          </cell>
        </row>
        <row r="39">
          <cell r="R39">
            <v>128</v>
          </cell>
          <cell r="W39">
            <v>870.1</v>
          </cell>
        </row>
        <row r="40">
          <cell r="R40">
            <v>130</v>
          </cell>
          <cell r="W40">
            <v>912.8</v>
          </cell>
        </row>
        <row r="41">
          <cell r="R41">
            <v>131</v>
          </cell>
          <cell r="W41">
            <v>915.4</v>
          </cell>
        </row>
      </sheetData>
      <sheetData sheetId="16">
        <row r="37">
          <cell r="R37">
            <v>0</v>
          </cell>
          <cell r="W37">
            <v>928.2</v>
          </cell>
        </row>
        <row r="38">
          <cell r="R38">
            <v>1</v>
          </cell>
          <cell r="W38">
            <v>935</v>
          </cell>
        </row>
        <row r="39">
          <cell r="R39">
            <v>2</v>
          </cell>
          <cell r="W39">
            <v>802.6</v>
          </cell>
        </row>
        <row r="40">
          <cell r="R40">
            <v>4</v>
          </cell>
          <cell r="W40">
            <v>702.1</v>
          </cell>
        </row>
        <row r="41">
          <cell r="R41">
            <v>20</v>
          </cell>
          <cell r="W41">
            <v>735.8</v>
          </cell>
        </row>
        <row r="42">
          <cell r="R42">
            <v>21</v>
          </cell>
          <cell r="W42">
            <v>815.3</v>
          </cell>
        </row>
        <row r="43">
          <cell r="R43">
            <v>22</v>
          </cell>
          <cell r="W43">
            <v>838.5</v>
          </cell>
        </row>
        <row r="44">
          <cell r="R44">
            <v>71</v>
          </cell>
          <cell r="W44">
            <v>476</v>
          </cell>
        </row>
        <row r="45">
          <cell r="R45">
            <v>72</v>
          </cell>
          <cell r="W45">
            <v>489.8</v>
          </cell>
        </row>
        <row r="46">
          <cell r="R46">
            <v>73</v>
          </cell>
          <cell r="W46">
            <v>402.7</v>
          </cell>
        </row>
        <row r="47">
          <cell r="R47">
            <v>79</v>
          </cell>
          <cell r="W47">
            <v>367.3</v>
          </cell>
        </row>
        <row r="48">
          <cell r="R48">
            <v>80</v>
          </cell>
          <cell r="W48">
            <v>336.1</v>
          </cell>
        </row>
        <row r="49">
          <cell r="R49">
            <v>81</v>
          </cell>
          <cell r="W49">
            <v>241.1</v>
          </cell>
        </row>
        <row r="50">
          <cell r="R50">
            <v>132</v>
          </cell>
          <cell r="W50">
            <v>185.9</v>
          </cell>
        </row>
        <row r="51">
          <cell r="R51">
            <v>133</v>
          </cell>
          <cell r="W51">
            <v>188.9</v>
          </cell>
        </row>
        <row r="52">
          <cell r="R52">
            <v>134</v>
          </cell>
          <cell r="W52">
            <v>172.2</v>
          </cell>
        </row>
      </sheetData>
      <sheetData sheetId="17">
        <row r="4">
          <cell r="R4">
            <v>0</v>
          </cell>
          <cell r="W4">
            <v>1018.9</v>
          </cell>
        </row>
        <row r="5">
          <cell r="R5">
            <v>2</v>
          </cell>
          <cell r="W5">
            <v>728.5</v>
          </cell>
        </row>
        <row r="6">
          <cell r="R6">
            <v>3</v>
          </cell>
          <cell r="W6">
            <v>753.7</v>
          </cell>
        </row>
        <row r="7">
          <cell r="R7">
            <v>5</v>
          </cell>
          <cell r="W7">
            <v>658.1</v>
          </cell>
        </row>
        <row r="8">
          <cell r="R8">
            <v>7</v>
          </cell>
          <cell r="W8">
            <v>789.3</v>
          </cell>
        </row>
        <row r="9">
          <cell r="R9">
            <v>21</v>
          </cell>
          <cell r="W9">
            <v>783.7</v>
          </cell>
        </row>
        <row r="10">
          <cell r="R10">
            <v>26</v>
          </cell>
          <cell r="W10">
            <v>740</v>
          </cell>
        </row>
        <row r="11">
          <cell r="R11">
            <v>28</v>
          </cell>
          <cell r="W11">
            <v>644.9</v>
          </cell>
        </row>
        <row r="12">
          <cell r="R12">
            <v>29</v>
          </cell>
          <cell r="W12">
            <v>849.9</v>
          </cell>
        </row>
        <row r="13">
          <cell r="R13">
            <v>45</v>
          </cell>
          <cell r="W13">
            <v>797.9</v>
          </cell>
        </row>
        <row r="14">
          <cell r="R14">
            <v>47</v>
          </cell>
          <cell r="W14">
            <v>844.5</v>
          </cell>
        </row>
        <row r="15">
          <cell r="R15">
            <v>49</v>
          </cell>
          <cell r="W15">
            <v>653.1</v>
          </cell>
        </row>
        <row r="16">
          <cell r="R16">
            <v>50</v>
          </cell>
          <cell r="W16">
            <v>0</v>
          </cell>
        </row>
        <row r="17">
          <cell r="R17">
            <v>80</v>
          </cell>
          <cell r="W17">
            <v>785.3</v>
          </cell>
        </row>
        <row r="18">
          <cell r="R18">
            <v>81</v>
          </cell>
          <cell r="W18">
            <v>708.2</v>
          </cell>
        </row>
        <row r="19">
          <cell r="R19">
            <v>83</v>
          </cell>
          <cell r="W19">
            <v>560.70000000000005</v>
          </cell>
        </row>
        <row r="20">
          <cell r="R20">
            <v>91</v>
          </cell>
          <cell r="W20">
            <v>318.3</v>
          </cell>
        </row>
        <row r="21">
          <cell r="R21">
            <v>94</v>
          </cell>
          <cell r="W21">
            <v>296.7</v>
          </cell>
        </row>
        <row r="22">
          <cell r="R22">
            <v>96</v>
          </cell>
          <cell r="W22">
            <v>311.2</v>
          </cell>
        </row>
        <row r="23">
          <cell r="R23">
            <v>97</v>
          </cell>
          <cell r="W23">
            <v>353.3</v>
          </cell>
        </row>
        <row r="24">
          <cell r="R24">
            <v>108</v>
          </cell>
          <cell r="W24">
            <v>249.6</v>
          </cell>
        </row>
        <row r="25">
          <cell r="R25">
            <v>111</v>
          </cell>
          <cell r="W25">
            <v>253.3</v>
          </cell>
        </row>
      </sheetData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% jet A-1"/>
      <sheetName val="100% jet A-1 Dup"/>
      <sheetName val="100% jet A-1 Triplicate"/>
      <sheetName val="100% s-8 GTL"/>
      <sheetName val="100% s-8 Duplicate"/>
      <sheetName val="100% S-8 Triplicate "/>
      <sheetName val="100% Amyris SIP"/>
      <sheetName val="rough"/>
      <sheetName val="100% Amyris Duplicate"/>
      <sheetName val="75% GTL &amp;25% HEXANOL"/>
      <sheetName val="50% JET A1 &amp; 50% S-8"/>
      <sheetName val="50% JET A1 &amp; 50% S-8 Dup"/>
      <sheetName val="50% JET A1 &amp; 50% Amyris (2)"/>
      <sheetName val="50% JET A1 &amp; 50% Amyris"/>
      <sheetName val="75%Amyris &amp; 25% Jet A1 "/>
      <sheetName val="75% GTL &amp; 25% Jet A1"/>
      <sheetName val="75% s-8 25% Hexanol"/>
      <sheetName val="100% ATJ"/>
      <sheetName val="100% HEFA"/>
      <sheetName val="50% HEFA 50% Jet A1 "/>
      <sheetName val="50% ATJ 50% Jet A1"/>
      <sheetName val="Sheet1"/>
    </sheetNames>
    <sheetDataSet>
      <sheetData sheetId="0"/>
      <sheetData sheetId="1"/>
      <sheetData sheetId="2"/>
      <sheetData sheetId="3"/>
      <sheetData sheetId="4"/>
      <sheetData sheetId="5">
        <row r="4">
          <cell r="R4">
            <v>0</v>
          </cell>
          <cell r="X4">
            <v>1011.7</v>
          </cell>
        </row>
        <row r="5">
          <cell r="R5">
            <v>8</v>
          </cell>
          <cell r="X5">
            <v>1167</v>
          </cell>
        </row>
        <row r="6">
          <cell r="R6">
            <v>9</v>
          </cell>
          <cell r="X6">
            <v>1039.4000000000001</v>
          </cell>
        </row>
        <row r="7">
          <cell r="R7">
            <v>11</v>
          </cell>
        </row>
        <row r="8">
          <cell r="R8">
            <v>12</v>
          </cell>
          <cell r="X8">
            <v>599.6</v>
          </cell>
        </row>
        <row r="9">
          <cell r="R9">
            <v>25</v>
          </cell>
          <cell r="X9">
            <v>1096.8</v>
          </cell>
        </row>
        <row r="10">
          <cell r="R10">
            <v>28</v>
          </cell>
          <cell r="X10">
            <v>1021.2</v>
          </cell>
        </row>
        <row r="11">
          <cell r="R11">
            <v>30</v>
          </cell>
          <cell r="X11">
            <v>1017</v>
          </cell>
        </row>
        <row r="12">
          <cell r="R12">
            <v>31</v>
          </cell>
          <cell r="X12">
            <v>1017.8</v>
          </cell>
        </row>
        <row r="13">
          <cell r="R13">
            <v>47</v>
          </cell>
          <cell r="X13">
            <v>806.7</v>
          </cell>
        </row>
        <row r="14">
          <cell r="R14">
            <v>48</v>
          </cell>
          <cell r="X14">
            <v>799.2</v>
          </cell>
        </row>
        <row r="15">
          <cell r="R15">
            <v>49</v>
          </cell>
          <cell r="X15">
            <v>867.7</v>
          </cell>
        </row>
        <row r="16">
          <cell r="R16">
            <v>53</v>
          </cell>
          <cell r="X16">
            <v>606.9</v>
          </cell>
        </row>
        <row r="17">
          <cell r="R17">
            <v>54</v>
          </cell>
          <cell r="X17">
            <v>578</v>
          </cell>
        </row>
        <row r="18">
          <cell r="R18">
            <v>55</v>
          </cell>
          <cell r="X18">
            <v>749</v>
          </cell>
        </row>
        <row r="19">
          <cell r="R19">
            <v>62</v>
          </cell>
          <cell r="X19">
            <v>410.4</v>
          </cell>
        </row>
        <row r="20">
          <cell r="R20">
            <v>63</v>
          </cell>
          <cell r="X20">
            <v>452.8</v>
          </cell>
        </row>
        <row r="21">
          <cell r="R21">
            <v>67</v>
          </cell>
          <cell r="X21">
            <v>469.9</v>
          </cell>
        </row>
        <row r="22">
          <cell r="R22">
            <v>120</v>
          </cell>
          <cell r="X22">
            <v>322.3</v>
          </cell>
        </row>
        <row r="23">
          <cell r="R23">
            <v>121</v>
          </cell>
          <cell r="X23">
            <v>271</v>
          </cell>
        </row>
        <row r="24">
          <cell r="R24">
            <v>123</v>
          </cell>
          <cell r="X24">
            <v>217</v>
          </cell>
        </row>
        <row r="25">
          <cell r="R25">
            <v>126</v>
          </cell>
          <cell r="X25">
            <v>221.2</v>
          </cell>
        </row>
        <row r="26">
          <cell r="R26">
            <v>164</v>
          </cell>
          <cell r="X26">
            <v>178</v>
          </cell>
        </row>
        <row r="27">
          <cell r="R27">
            <v>166</v>
          </cell>
          <cell r="X27">
            <v>185</v>
          </cell>
        </row>
        <row r="28">
          <cell r="R28">
            <v>168</v>
          </cell>
          <cell r="X28">
            <v>182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% jet A-1"/>
      <sheetName val="100% jet A-1 Dup"/>
      <sheetName val="100% jet A-1 Triplicate"/>
      <sheetName val="100% s-8 GTL"/>
      <sheetName val="100% s-8 Duplicate"/>
      <sheetName val="100% Amyris SIP"/>
      <sheetName val="rough"/>
      <sheetName val="100% Amyris Duplicate"/>
      <sheetName val="75% GTL &amp;25% HEXANOL"/>
      <sheetName val="50% JET A1 &amp; 50% S-8"/>
      <sheetName val="50% JET A1 &amp; 50% S-8 Dup"/>
      <sheetName val="50% JET A1 &amp; 50% Amyris (2)"/>
      <sheetName val="50% JET A1 &amp; 50% Amyris"/>
      <sheetName val="75%Amyris &amp; 25% Jet A1 "/>
      <sheetName val="75% GTL &amp; 25% Jet A1"/>
      <sheetName val="75% s-8 25% Hexanol"/>
      <sheetName val="100% ATJ"/>
      <sheetName val="100% HEFA"/>
      <sheetName val="50% HEFA 50% Jet A1 "/>
      <sheetName val="50% ATJ 50% Jet A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9">
          <cell r="N9">
            <v>26</v>
          </cell>
        </row>
      </sheetData>
      <sheetData sheetId="6" refreshError="1"/>
      <sheetData sheetId="7">
        <row r="31">
          <cell r="P31">
            <v>0</v>
          </cell>
          <cell r="U31">
            <v>1040.5</v>
          </cell>
        </row>
        <row r="32">
          <cell r="P32">
            <v>1</v>
          </cell>
          <cell r="U32">
            <v>987.1</v>
          </cell>
        </row>
        <row r="33">
          <cell r="P33">
            <v>3</v>
          </cell>
          <cell r="U33">
            <v>1105.3</v>
          </cell>
        </row>
        <row r="34">
          <cell r="P34">
            <v>5</v>
          </cell>
          <cell r="U34">
            <v>1077.5999999999999</v>
          </cell>
        </row>
        <row r="35">
          <cell r="P35">
            <v>7</v>
          </cell>
          <cell r="U35">
            <v>1183.8</v>
          </cell>
        </row>
        <row r="36">
          <cell r="P36">
            <v>35</v>
          </cell>
          <cell r="U36">
            <v>1071.2</v>
          </cell>
        </row>
        <row r="37">
          <cell r="P37">
            <v>38</v>
          </cell>
          <cell r="U37">
            <v>1021.9</v>
          </cell>
        </row>
        <row r="38">
          <cell r="P38">
            <v>143</v>
          </cell>
          <cell r="U38">
            <v>1049.0999999999999</v>
          </cell>
        </row>
        <row r="39">
          <cell r="P39">
            <v>150</v>
          </cell>
          <cell r="U39">
            <v>896.6</v>
          </cell>
        </row>
        <row r="40">
          <cell r="P40">
            <v>151</v>
          </cell>
          <cell r="U40">
            <v>926.8</v>
          </cell>
        </row>
        <row r="41">
          <cell r="P41">
            <v>152</v>
          </cell>
          <cell r="U41">
            <v>1049.5</v>
          </cell>
        </row>
        <row r="42">
          <cell r="P42">
            <v>154</v>
          </cell>
          <cell r="U42">
            <v>1039.5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% jet A-1 Dup"/>
      <sheetName val="100% jet A-1"/>
      <sheetName val="100 JET AI TRIPLIC"/>
      <sheetName val="50% JET A1 &amp; 50% Amyris"/>
      <sheetName val="50% JET A1 &amp; 50% S-8 Dup"/>
      <sheetName val="50% JET A1 &amp; 50% S-8"/>
      <sheetName val="75% GTL &amp; 25% Jet A1"/>
      <sheetName val="Terminal velocity"/>
      <sheetName val="75% s-8 25% Hexanol"/>
      <sheetName val="75% GTL &amp;25% HEXANOL"/>
      <sheetName val="100% s-8 Duplicate"/>
      <sheetName val="100% s-8 GTL"/>
      <sheetName val="100% Amyris SIP"/>
      <sheetName val="rough"/>
      <sheetName val="100% Amyris Duplicate"/>
      <sheetName val="50% JET A1 &amp; 50% Amyris (2)"/>
      <sheetName val="75%Amyris &amp; 25% Jet A1 "/>
      <sheetName val="100% ATJ"/>
      <sheetName val="100% HEFA"/>
      <sheetName val="50% HEFA 50% Jet A1 "/>
      <sheetName val="50% ATJ 50% Jet A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AJ5">
            <v>5</v>
          </cell>
          <cell r="AM5">
            <v>0.71654393749124679</v>
          </cell>
        </row>
        <row r="6">
          <cell r="AJ6">
            <v>15</v>
          </cell>
          <cell r="AM6">
            <v>2.1496318124737401</v>
          </cell>
        </row>
        <row r="7">
          <cell r="AJ7">
            <v>25</v>
          </cell>
          <cell r="AM7">
            <v>3.5827196874562337</v>
          </cell>
        </row>
        <row r="8">
          <cell r="AJ8">
            <v>35</v>
          </cell>
          <cell r="AM8">
            <v>5.0158075624387273</v>
          </cell>
        </row>
        <row r="9">
          <cell r="AJ9">
            <v>40</v>
          </cell>
          <cell r="AM9">
            <v>5.7323514999299743</v>
          </cell>
        </row>
        <row r="10">
          <cell r="AJ10">
            <v>50</v>
          </cell>
          <cell r="AM10">
            <v>7.1654393749124674</v>
          </cell>
        </row>
        <row r="11">
          <cell r="AJ11">
            <v>60</v>
          </cell>
          <cell r="AM11">
            <v>8.5985272498949605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96"/>
  <sheetViews>
    <sheetView topLeftCell="I4" workbookViewId="0">
      <selection activeCell="I31" sqref="I31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3.109375" style="1" customWidth="1"/>
    <col min="4" max="4" width="13.109375" style="35" customWidth="1"/>
    <col min="5" max="7" width="9.109375" style="1"/>
    <col min="8" max="8" width="9.109375" style="17"/>
    <col min="9" max="9" width="10.109375" style="1" customWidth="1"/>
    <col min="10" max="10" width="14.5546875" style="92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3" width="9.109375" style="1"/>
    <col min="24" max="24" width="14.5546875" style="137" customWidth="1"/>
    <col min="25" max="25" width="9.109375" style="13"/>
    <col min="26" max="26" width="9.109375" style="1"/>
    <col min="28" max="28" width="10.6640625" customWidth="1"/>
    <col min="29" max="29" width="10.88671875" style="4" customWidth="1"/>
    <col min="30" max="30" width="12.6640625" style="1" customWidth="1"/>
    <col min="31" max="31" width="9.109375" style="35"/>
    <col min="32" max="34" width="9.109375" style="1"/>
    <col min="35" max="35" width="10.109375" style="1" bestFit="1" customWidth="1"/>
    <col min="36" max="36" width="9.109375" style="1"/>
    <col min="37" max="37" width="13.6640625" style="1" bestFit="1" customWidth="1"/>
  </cols>
  <sheetData>
    <row r="1" spans="1:40" ht="15" customHeight="1" x14ac:dyDescent="0.3">
      <c r="A1" s="158" t="s">
        <v>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64" t="s">
        <v>1</v>
      </c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6"/>
      <c r="AC1" s="158" t="s">
        <v>2</v>
      </c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7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9"/>
      <c r="AC2" s="161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9" t="s">
        <v>3</v>
      </c>
      <c r="B3" s="5" t="s">
        <v>4</v>
      </c>
      <c r="C3" s="5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26" t="s">
        <v>9</v>
      </c>
      <c r="I3" s="8" t="s">
        <v>10</v>
      </c>
      <c r="J3" s="88" t="s">
        <v>11</v>
      </c>
      <c r="K3" s="2"/>
      <c r="L3" s="2"/>
      <c r="M3" s="2"/>
      <c r="O3" s="9" t="s">
        <v>12</v>
      </c>
      <c r="P3" s="5" t="s">
        <v>4</v>
      </c>
      <c r="Q3" s="5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26" t="s">
        <v>9</v>
      </c>
      <c r="W3" s="8" t="s">
        <v>10</v>
      </c>
      <c r="X3" s="133" t="s">
        <v>11</v>
      </c>
      <c r="Y3" s="92"/>
      <c r="Z3" s="2"/>
      <c r="AA3" s="2"/>
      <c r="AC3" s="6" t="s">
        <v>13</v>
      </c>
      <c r="AD3" s="5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2" t="s">
        <v>10</v>
      </c>
      <c r="AK3" s="8" t="s">
        <v>11</v>
      </c>
      <c r="AL3" s="2"/>
      <c r="AM3" s="2"/>
      <c r="AN3" s="2"/>
    </row>
    <row r="4" spans="1:40" x14ac:dyDescent="0.3">
      <c r="A4" s="60">
        <v>43584</v>
      </c>
      <c r="B4" s="23">
        <v>0.46527777777777773</v>
      </c>
      <c r="C4" s="12">
        <v>0</v>
      </c>
      <c r="D4" s="39">
        <v>0</v>
      </c>
      <c r="F4" s="15"/>
      <c r="H4" s="15">
        <v>4.87E-2</v>
      </c>
      <c r="J4" s="89">
        <v>483.9</v>
      </c>
      <c r="M4" s="1"/>
      <c r="O4" s="60">
        <v>43584</v>
      </c>
      <c r="P4" s="23">
        <v>0.65625</v>
      </c>
      <c r="Q4" s="12">
        <v>0</v>
      </c>
      <c r="R4" s="39">
        <v>0</v>
      </c>
      <c r="V4" s="17">
        <v>3.9100000000000003E-2</v>
      </c>
      <c r="X4" s="136">
        <v>1091.0999999999999</v>
      </c>
      <c r="AA4" s="1"/>
      <c r="AB4" s="77" t="s">
        <v>14</v>
      </c>
      <c r="AC4" s="85">
        <v>0.48125000000000001</v>
      </c>
      <c r="AD4" s="14">
        <v>0</v>
      </c>
      <c r="AE4" s="82">
        <v>0</v>
      </c>
      <c r="AI4" s="15">
        <v>3.9300000000000002E-2</v>
      </c>
      <c r="AJ4" s="13"/>
      <c r="AK4" s="15">
        <v>8244.1</v>
      </c>
      <c r="AL4" s="1">
        <f>(AE4+AE29+AE56)/3</f>
        <v>0</v>
      </c>
      <c r="AM4">
        <f>(AK4+AK29+AK56)/3</f>
        <v>6935.6000000000013</v>
      </c>
    </row>
    <row r="5" spans="1:40" x14ac:dyDescent="0.3">
      <c r="A5" s="60"/>
      <c r="B5" s="23">
        <v>0.46666666666666662</v>
      </c>
      <c r="C5" s="12">
        <v>2</v>
      </c>
      <c r="D5" s="39">
        <f>SUM(D4,C5)</f>
        <v>2</v>
      </c>
      <c r="G5" s="15"/>
      <c r="H5" s="17">
        <v>4.4999999999999998E-2</v>
      </c>
      <c r="J5" s="90">
        <v>471.1</v>
      </c>
      <c r="M5" s="1"/>
      <c r="P5" s="23">
        <v>0.65763888888888888</v>
      </c>
      <c r="Q5" s="12">
        <v>2</v>
      </c>
      <c r="R5" s="39">
        <f>SUM(R4,Q5)</f>
        <v>2</v>
      </c>
      <c r="V5" s="17"/>
      <c r="X5" s="136"/>
      <c r="AA5" s="1"/>
      <c r="AC5" s="85">
        <v>10.489722222222222</v>
      </c>
      <c r="AD5" s="14">
        <v>12</v>
      </c>
      <c r="AE5" s="40">
        <f>SUM(AE4,AD5)</f>
        <v>12</v>
      </c>
      <c r="AK5" s="17">
        <v>6517.6</v>
      </c>
      <c r="AL5" s="1">
        <f t="shared" ref="AL5:AL26" si="0">(AE5+AE30+AE57)/3</f>
        <v>4.666666666666667</v>
      </c>
      <c r="AM5">
        <f t="shared" ref="AM5:AM26" si="1">(AK5+AK30+AK57)/3</f>
        <v>5752.3666666666659</v>
      </c>
    </row>
    <row r="6" spans="1:40" x14ac:dyDescent="0.3">
      <c r="A6" s="60"/>
      <c r="B6" s="23">
        <v>0.4680555555555555</v>
      </c>
      <c r="C6" s="12">
        <v>2</v>
      </c>
      <c r="D6" s="39">
        <f t="shared" ref="D6:D34" si="2">SUM(D5,C6)</f>
        <v>4</v>
      </c>
      <c r="H6" s="17">
        <v>5.8000000000000003E-2</v>
      </c>
      <c r="J6" s="89">
        <v>527.6</v>
      </c>
      <c r="M6" s="1"/>
      <c r="P6" s="23">
        <v>0.65972222222222221</v>
      </c>
      <c r="Q6" s="12">
        <v>3</v>
      </c>
      <c r="R6" s="39">
        <f t="shared" ref="R6:R39" si="3">SUM(R5,Q6)</f>
        <v>5</v>
      </c>
      <c r="V6" s="17">
        <v>3.49E-2</v>
      </c>
      <c r="X6" s="136">
        <v>965.6</v>
      </c>
      <c r="AA6" s="1"/>
      <c r="AC6" s="85">
        <v>10.490416666666667</v>
      </c>
      <c r="AD6" s="14">
        <v>1</v>
      </c>
      <c r="AE6" s="40">
        <f>SUM(AE5,AD6)</f>
        <v>13</v>
      </c>
      <c r="AI6" s="15">
        <v>4.6600000000000003E-2</v>
      </c>
      <c r="AJ6" s="13"/>
      <c r="AK6" s="17">
        <v>2987.2</v>
      </c>
      <c r="AL6" s="1">
        <f t="shared" si="0"/>
        <v>5.666666666666667</v>
      </c>
      <c r="AM6">
        <f t="shared" si="1"/>
        <v>7213.7333333333327</v>
      </c>
    </row>
    <row r="7" spans="1:40" x14ac:dyDescent="0.3">
      <c r="A7" s="60"/>
      <c r="B7" s="23">
        <v>0.47569444444444442</v>
      </c>
      <c r="C7" s="12">
        <v>11</v>
      </c>
      <c r="D7" s="39">
        <f t="shared" si="2"/>
        <v>15</v>
      </c>
      <c r="H7" s="17">
        <v>4.7800000000000002E-2</v>
      </c>
      <c r="J7" s="89">
        <v>485.4</v>
      </c>
      <c r="M7" s="1"/>
      <c r="P7" s="23">
        <v>0.66111111111111109</v>
      </c>
      <c r="Q7" s="12">
        <v>2</v>
      </c>
      <c r="R7" s="39">
        <f t="shared" si="3"/>
        <v>7</v>
      </c>
      <c r="V7" s="17">
        <v>5.1900000000000002E-2</v>
      </c>
      <c r="X7" s="136"/>
      <c r="AA7" s="1"/>
      <c r="AC7" s="85">
        <v>10.491805555555555</v>
      </c>
      <c r="AD7" s="14">
        <v>2</v>
      </c>
      <c r="AE7" s="40">
        <f t="shared" ref="AE7:AE27" si="4">SUM(AE6,AD7)</f>
        <v>15</v>
      </c>
      <c r="AI7" s="15">
        <v>4.36E-2</v>
      </c>
      <c r="AJ7" s="13"/>
      <c r="AK7" s="17">
        <v>2055</v>
      </c>
      <c r="AL7" s="1">
        <f t="shared" si="0"/>
        <v>7.666666666666667</v>
      </c>
      <c r="AM7">
        <f t="shared" si="1"/>
        <v>5309</v>
      </c>
    </row>
    <row r="8" spans="1:40" x14ac:dyDescent="0.3">
      <c r="A8" s="60"/>
      <c r="B8" s="23">
        <v>0.4770833333333333</v>
      </c>
      <c r="C8" s="12">
        <v>2</v>
      </c>
      <c r="D8" s="39">
        <f t="shared" si="2"/>
        <v>17</v>
      </c>
      <c r="H8" s="17">
        <v>7.6899999999999996E-2</v>
      </c>
      <c r="J8" s="89">
        <v>491.5</v>
      </c>
      <c r="M8" s="1"/>
      <c r="P8" s="23">
        <v>0.67361111111111116</v>
      </c>
      <c r="Q8" s="12">
        <v>18</v>
      </c>
      <c r="R8" s="39">
        <f t="shared" si="3"/>
        <v>25</v>
      </c>
      <c r="V8" s="17"/>
      <c r="X8" s="136">
        <v>877.4</v>
      </c>
      <c r="AA8" s="1"/>
      <c r="AC8" s="85">
        <v>10.493194444444445</v>
      </c>
      <c r="AD8" s="14">
        <v>2</v>
      </c>
      <c r="AE8" s="40">
        <f t="shared" si="4"/>
        <v>17</v>
      </c>
      <c r="AI8" s="15"/>
      <c r="AJ8" s="13"/>
      <c r="AK8" s="17">
        <v>4843</v>
      </c>
      <c r="AL8" s="1">
        <f t="shared" si="0"/>
        <v>9</v>
      </c>
      <c r="AM8">
        <f t="shared" si="1"/>
        <v>4799.1333333333332</v>
      </c>
    </row>
    <row r="9" spans="1:40" x14ac:dyDescent="0.3">
      <c r="A9" s="60"/>
      <c r="B9" s="23">
        <v>0.4826388888888889</v>
      </c>
      <c r="C9" s="12">
        <v>8</v>
      </c>
      <c r="D9" s="39">
        <f t="shared" si="2"/>
        <v>25</v>
      </c>
      <c r="H9" s="17">
        <v>4.8000000000000001E-2</v>
      </c>
      <c r="J9" s="89">
        <v>498.3</v>
      </c>
      <c r="M9" s="1"/>
      <c r="P9" s="23">
        <v>0.67499999999999993</v>
      </c>
      <c r="Q9" s="12">
        <v>2</v>
      </c>
      <c r="R9" s="39">
        <f t="shared" si="3"/>
        <v>27</v>
      </c>
      <c r="V9" s="21">
        <v>3.9399999999999998E-2</v>
      </c>
      <c r="X9" s="136"/>
      <c r="AA9" s="1"/>
      <c r="AC9" s="85">
        <v>10.494583333333333</v>
      </c>
      <c r="AD9" s="14">
        <v>2</v>
      </c>
      <c r="AE9" s="40">
        <f t="shared" si="4"/>
        <v>19</v>
      </c>
      <c r="AI9" s="15"/>
      <c r="AJ9" s="13"/>
      <c r="AK9" s="17">
        <v>4764.5</v>
      </c>
      <c r="AL9" s="1">
        <f t="shared" si="0"/>
        <v>11</v>
      </c>
      <c r="AM9">
        <f t="shared" si="1"/>
        <v>4626.4666666666662</v>
      </c>
    </row>
    <row r="10" spans="1:40" x14ac:dyDescent="0.3">
      <c r="A10" s="60"/>
      <c r="B10" s="23">
        <v>0.4861111111111111</v>
      </c>
      <c r="C10" s="12">
        <v>5</v>
      </c>
      <c r="D10" s="39">
        <f t="shared" si="2"/>
        <v>30</v>
      </c>
      <c r="H10" s="17">
        <v>6.93E-2</v>
      </c>
      <c r="J10" s="89">
        <v>487.8</v>
      </c>
      <c r="M10" s="1"/>
      <c r="P10" s="23">
        <v>0.67638888888888893</v>
      </c>
      <c r="Q10" s="12">
        <v>2</v>
      </c>
      <c r="R10" s="39">
        <f t="shared" si="3"/>
        <v>29</v>
      </c>
      <c r="V10" s="21">
        <v>3.5200000000000002E-2</v>
      </c>
      <c r="X10" s="138">
        <v>1150.5999999999999</v>
      </c>
      <c r="AA10" s="1"/>
      <c r="AC10" s="85">
        <v>10.495277777777778</v>
      </c>
      <c r="AD10" s="14">
        <v>1</v>
      </c>
      <c r="AE10" s="40">
        <f t="shared" si="4"/>
        <v>20</v>
      </c>
      <c r="AI10" s="15"/>
      <c r="AJ10" s="13"/>
      <c r="AK10" s="17">
        <v>2205.3000000000002</v>
      </c>
      <c r="AL10" s="1">
        <f t="shared" si="0"/>
        <v>12.333333333333334</v>
      </c>
      <c r="AM10">
        <f t="shared" si="1"/>
        <v>3263.0333333333333</v>
      </c>
    </row>
    <row r="11" spans="1:40" x14ac:dyDescent="0.3">
      <c r="A11" s="60"/>
      <c r="B11" s="23">
        <v>0.48749999999999999</v>
      </c>
      <c r="C11" s="12">
        <v>2</v>
      </c>
      <c r="D11" s="39">
        <f t="shared" si="2"/>
        <v>32</v>
      </c>
      <c r="H11" s="17">
        <v>6.0900000000000003E-2</v>
      </c>
      <c r="J11" s="90">
        <v>505</v>
      </c>
      <c r="M11" s="1"/>
      <c r="P11" s="23">
        <v>0.67847222222222225</v>
      </c>
      <c r="Q11" s="12">
        <v>3</v>
      </c>
      <c r="R11" s="39">
        <f t="shared" si="3"/>
        <v>32</v>
      </c>
      <c r="V11" s="21"/>
      <c r="X11" s="136">
        <v>988.6</v>
      </c>
      <c r="AA11" s="1"/>
      <c r="AC11" s="85">
        <v>10.498749999999999</v>
      </c>
      <c r="AD11" s="14">
        <v>5</v>
      </c>
      <c r="AE11" s="40">
        <f t="shared" si="4"/>
        <v>25</v>
      </c>
      <c r="AI11" s="15">
        <v>3.8300000000000001E-2</v>
      </c>
      <c r="AJ11" s="13"/>
      <c r="AK11" s="17">
        <v>1470.8</v>
      </c>
      <c r="AL11" s="1">
        <f t="shared" si="0"/>
        <v>20.333333333333332</v>
      </c>
      <c r="AM11">
        <f t="shared" si="1"/>
        <v>2871.6333333333332</v>
      </c>
    </row>
    <row r="12" spans="1:40" x14ac:dyDescent="0.3">
      <c r="A12" s="60"/>
      <c r="B12" s="23">
        <v>0.49236111111111108</v>
      </c>
      <c r="C12" s="12">
        <v>7</v>
      </c>
      <c r="D12" s="39">
        <f t="shared" si="2"/>
        <v>39</v>
      </c>
      <c r="H12" s="17">
        <v>6.3600000000000004E-2</v>
      </c>
      <c r="J12" s="89">
        <v>496.9</v>
      </c>
      <c r="M12" s="1"/>
      <c r="P12" s="23">
        <v>0.70624999999999993</v>
      </c>
      <c r="Q12" s="12">
        <v>40</v>
      </c>
      <c r="R12" s="39">
        <f t="shared" si="3"/>
        <v>72</v>
      </c>
      <c r="V12" s="21"/>
      <c r="X12" s="136">
        <v>874.1</v>
      </c>
      <c r="AA12" s="1"/>
      <c r="AC12" s="85">
        <v>10.499444444444444</v>
      </c>
      <c r="AD12" s="14">
        <v>1</v>
      </c>
      <c r="AE12" s="40">
        <f t="shared" si="4"/>
        <v>26</v>
      </c>
      <c r="AI12" s="15">
        <v>3.5900000000000001E-2</v>
      </c>
      <c r="AJ12" s="13"/>
      <c r="AK12" s="17">
        <v>2301</v>
      </c>
      <c r="AL12" s="1">
        <f t="shared" si="0"/>
        <v>21.333333333333332</v>
      </c>
      <c r="AM12">
        <f t="shared" si="1"/>
        <v>2785.9666666666667</v>
      </c>
    </row>
    <row r="13" spans="1:40" x14ac:dyDescent="0.3">
      <c r="A13" s="60"/>
      <c r="B13" s="23">
        <v>0.49305555555555558</v>
      </c>
      <c r="C13" s="12">
        <v>1</v>
      </c>
      <c r="D13" s="39">
        <f t="shared" si="2"/>
        <v>40</v>
      </c>
      <c r="H13" s="17">
        <v>4.7899999999999998E-2</v>
      </c>
      <c r="J13" s="89">
        <v>486.9</v>
      </c>
      <c r="K13" s="13"/>
      <c r="M13" s="1"/>
      <c r="P13" s="23">
        <v>0.70972222222222225</v>
      </c>
      <c r="Q13" s="12">
        <v>5</v>
      </c>
      <c r="R13" s="39">
        <f t="shared" si="3"/>
        <v>77</v>
      </c>
      <c r="V13" s="21"/>
      <c r="X13" s="136">
        <v>932.7</v>
      </c>
      <c r="AA13" s="1"/>
      <c r="AC13" s="85">
        <v>10.500833333333333</v>
      </c>
      <c r="AD13" s="14">
        <v>2</v>
      </c>
      <c r="AE13" s="40">
        <f t="shared" si="4"/>
        <v>28</v>
      </c>
      <c r="AI13" s="15">
        <v>4.0500000000000001E-2</v>
      </c>
      <c r="AJ13" s="13"/>
      <c r="AK13" s="17">
        <v>1942.1</v>
      </c>
      <c r="AL13" s="1">
        <f t="shared" si="0"/>
        <v>23.333333333333332</v>
      </c>
      <c r="AM13">
        <f t="shared" si="1"/>
        <v>1965.8666666666666</v>
      </c>
    </row>
    <row r="14" spans="1:40" x14ac:dyDescent="0.3">
      <c r="A14" s="60"/>
      <c r="B14" s="23">
        <v>0.5</v>
      </c>
      <c r="C14" s="12">
        <v>10</v>
      </c>
      <c r="D14" s="39">
        <f t="shared" si="2"/>
        <v>50</v>
      </c>
      <c r="H14" s="17">
        <v>5.0999999999999997E-2</v>
      </c>
      <c r="J14" s="89">
        <v>480.2</v>
      </c>
      <c r="M14" s="1"/>
      <c r="P14" s="23">
        <v>0.71111111111111114</v>
      </c>
      <c r="Q14" s="12">
        <v>2</v>
      </c>
      <c r="R14" s="39">
        <f t="shared" si="3"/>
        <v>79</v>
      </c>
      <c r="V14" s="16">
        <v>5.0299999999999997E-2</v>
      </c>
      <c r="X14" s="136">
        <v>751.5</v>
      </c>
      <c r="AA14" s="1"/>
      <c r="AC14" s="85">
        <v>10.502222222222223</v>
      </c>
      <c r="AD14" s="14">
        <v>2</v>
      </c>
      <c r="AE14" s="40">
        <f t="shared" si="4"/>
        <v>30</v>
      </c>
      <c r="AI14" s="15">
        <v>4.6600000000000003E-2</v>
      </c>
      <c r="AJ14" s="13"/>
      <c r="AK14" s="17">
        <v>1841.1</v>
      </c>
      <c r="AL14" s="1">
        <f t="shared" si="0"/>
        <v>25</v>
      </c>
      <c r="AM14">
        <f t="shared" si="1"/>
        <v>2079.9666666666667</v>
      </c>
    </row>
    <row r="15" spans="1:40" x14ac:dyDescent="0.3">
      <c r="A15" s="60"/>
      <c r="B15" s="23">
        <v>0.50277777777777777</v>
      </c>
      <c r="C15" s="12">
        <v>4</v>
      </c>
      <c r="D15" s="39">
        <f t="shared" si="2"/>
        <v>54</v>
      </c>
      <c r="H15" s="21">
        <v>6.9000000000000006E-2</v>
      </c>
      <c r="J15" s="89">
        <v>490.3</v>
      </c>
      <c r="M15" s="1"/>
      <c r="P15" s="23">
        <v>0.71319444444444446</v>
      </c>
      <c r="Q15" s="12">
        <v>2</v>
      </c>
      <c r="R15" s="39">
        <f t="shared" si="3"/>
        <v>81</v>
      </c>
      <c r="V15" s="16">
        <v>4.41E-2</v>
      </c>
      <c r="X15" s="138">
        <v>803.6</v>
      </c>
      <c r="AA15" s="1"/>
      <c r="AC15" s="85">
        <v>10.51125</v>
      </c>
      <c r="AD15" s="14">
        <v>13</v>
      </c>
      <c r="AE15" s="40">
        <f t="shared" si="4"/>
        <v>43</v>
      </c>
      <c r="AI15" s="15">
        <v>4.2299999999999997E-2</v>
      </c>
      <c r="AJ15" s="13"/>
      <c r="AK15" s="17">
        <v>1146.9000000000001</v>
      </c>
      <c r="AL15" s="1">
        <f t="shared" si="0"/>
        <v>35</v>
      </c>
      <c r="AM15">
        <f t="shared" si="1"/>
        <v>1498.8333333333333</v>
      </c>
    </row>
    <row r="16" spans="1:40" x14ac:dyDescent="0.3">
      <c r="A16" s="60"/>
      <c r="B16" s="23">
        <v>0.50486111111111109</v>
      </c>
      <c r="C16" s="12">
        <v>3</v>
      </c>
      <c r="D16" s="39">
        <f t="shared" si="2"/>
        <v>57</v>
      </c>
      <c r="H16" s="17">
        <v>6.8900000000000003E-2</v>
      </c>
      <c r="J16" s="89">
        <v>477.5</v>
      </c>
      <c r="M16" s="1"/>
      <c r="P16" s="23">
        <v>0.72777777777777775</v>
      </c>
      <c r="Q16" s="12">
        <v>21</v>
      </c>
      <c r="R16" s="39">
        <f t="shared" si="3"/>
        <v>102</v>
      </c>
      <c r="V16" s="16">
        <v>7.0699999999999999E-2</v>
      </c>
      <c r="X16" s="138">
        <v>742.4</v>
      </c>
      <c r="AA16" s="1"/>
      <c r="AC16" s="85">
        <v>10.512638888888889</v>
      </c>
      <c r="AD16" s="14">
        <v>2</v>
      </c>
      <c r="AE16" s="40">
        <f t="shared" si="4"/>
        <v>45</v>
      </c>
      <c r="AI16" s="15">
        <v>5.1900000000000002E-2</v>
      </c>
      <c r="AJ16" s="13"/>
      <c r="AK16" s="17">
        <v>1144.5</v>
      </c>
      <c r="AL16" s="1">
        <f t="shared" si="0"/>
        <v>36.333333333333336</v>
      </c>
      <c r="AM16">
        <f t="shared" si="1"/>
        <v>1472.0666666666668</v>
      </c>
    </row>
    <row r="17" spans="1:39" x14ac:dyDescent="0.3">
      <c r="A17" s="60"/>
      <c r="B17" s="23">
        <v>0.50624999999999998</v>
      </c>
      <c r="C17" s="12">
        <v>2</v>
      </c>
      <c r="D17" s="39">
        <f t="shared" si="2"/>
        <v>59</v>
      </c>
      <c r="H17" s="17">
        <v>5.74E-2</v>
      </c>
      <c r="J17" s="89">
        <v>494.8</v>
      </c>
      <c r="M17" s="1"/>
      <c r="P17" s="23">
        <v>0.7284722222222223</v>
      </c>
      <c r="Q17" s="12">
        <v>1</v>
      </c>
      <c r="R17" s="39">
        <f t="shared" si="3"/>
        <v>103</v>
      </c>
      <c r="V17" s="15">
        <v>5.8500000000000003E-2</v>
      </c>
      <c r="X17" s="138">
        <v>437.2</v>
      </c>
      <c r="AA17" s="1"/>
      <c r="AC17" s="85">
        <v>10.514027777777777</v>
      </c>
      <c r="AD17" s="14">
        <v>2</v>
      </c>
      <c r="AE17" s="40">
        <f t="shared" si="4"/>
        <v>47</v>
      </c>
      <c r="AI17" s="15">
        <v>5.3800000000000001E-2</v>
      </c>
      <c r="AJ17" s="13"/>
      <c r="AK17" s="17">
        <v>1035.8</v>
      </c>
      <c r="AL17" s="1">
        <f t="shared" si="0"/>
        <v>42.666666666666664</v>
      </c>
      <c r="AM17">
        <f t="shared" si="1"/>
        <v>1082.2333333333333</v>
      </c>
    </row>
    <row r="18" spans="1:39" x14ac:dyDescent="0.3">
      <c r="A18" s="60"/>
      <c r="B18" s="23">
        <v>0.50694444444444442</v>
      </c>
      <c r="C18" s="14">
        <v>1</v>
      </c>
      <c r="D18" s="39">
        <f t="shared" si="2"/>
        <v>60</v>
      </c>
      <c r="H18" s="17">
        <v>5.3100000000000001E-2</v>
      </c>
      <c r="J18" s="89">
        <v>478.1</v>
      </c>
      <c r="M18" s="1"/>
      <c r="P18" s="23">
        <v>0.72916666666666663</v>
      </c>
      <c r="Q18" s="12">
        <v>1</v>
      </c>
      <c r="R18" s="39">
        <f t="shared" si="3"/>
        <v>104</v>
      </c>
      <c r="V18" s="16">
        <v>7.8799999999999995E-2</v>
      </c>
      <c r="X18" s="138">
        <v>498.2</v>
      </c>
      <c r="AA18" s="1"/>
      <c r="AC18" s="85">
        <v>10.514722222222222</v>
      </c>
      <c r="AD18" s="14">
        <v>1</v>
      </c>
      <c r="AE18" s="40">
        <f t="shared" si="4"/>
        <v>48</v>
      </c>
      <c r="AI18" s="15" t="s">
        <v>15</v>
      </c>
      <c r="AJ18" s="13"/>
      <c r="AK18" s="17">
        <v>1038</v>
      </c>
      <c r="AL18" s="1">
        <f t="shared" si="0"/>
        <v>43.666666666666664</v>
      </c>
      <c r="AM18">
        <f t="shared" si="1"/>
        <v>1083.2333333333333</v>
      </c>
    </row>
    <row r="19" spans="1:39" x14ac:dyDescent="0.3">
      <c r="A19" s="60"/>
      <c r="B19" s="23">
        <v>0.52916666666666667</v>
      </c>
      <c r="C19" s="74">
        <v>32</v>
      </c>
      <c r="D19" s="39">
        <f t="shared" si="2"/>
        <v>92</v>
      </c>
      <c r="E19" s="13"/>
      <c r="F19" s="13"/>
      <c r="G19" s="13"/>
      <c r="H19" s="44">
        <v>5.3499999999999999E-2</v>
      </c>
      <c r="I19" s="13"/>
      <c r="J19" s="89">
        <v>398.6</v>
      </c>
      <c r="M19" s="1"/>
      <c r="P19" s="23">
        <v>0.73055555555555562</v>
      </c>
      <c r="Q19" s="12">
        <v>2</v>
      </c>
      <c r="R19" s="39">
        <f t="shared" si="3"/>
        <v>106</v>
      </c>
      <c r="V19" s="16">
        <v>6.25E-2</v>
      </c>
      <c r="X19" s="138">
        <v>398.9</v>
      </c>
      <c r="AA19" s="1"/>
      <c r="AC19" s="85">
        <v>10.516805555555555</v>
      </c>
      <c r="AD19" s="14">
        <v>3</v>
      </c>
      <c r="AE19" s="40">
        <f t="shared" si="4"/>
        <v>51</v>
      </c>
      <c r="AI19" s="15">
        <v>4.4400000000000002E-2</v>
      </c>
      <c r="AJ19" s="13"/>
      <c r="AK19" s="17">
        <v>997</v>
      </c>
      <c r="AL19" s="1">
        <f t="shared" si="0"/>
        <v>57</v>
      </c>
      <c r="AM19">
        <f t="shared" si="1"/>
        <v>920.13333333333333</v>
      </c>
    </row>
    <row r="20" spans="1:39" x14ac:dyDescent="0.3">
      <c r="A20" s="60"/>
      <c r="B20" s="23">
        <v>0.53125</v>
      </c>
      <c r="C20" s="12">
        <v>3</v>
      </c>
      <c r="D20" s="39">
        <f t="shared" si="2"/>
        <v>95</v>
      </c>
      <c r="H20" s="17">
        <v>6.1100000000000002E-2</v>
      </c>
      <c r="J20" s="91">
        <v>399.3</v>
      </c>
      <c r="M20" s="1"/>
      <c r="P20" s="23">
        <v>0.73125000000000007</v>
      </c>
      <c r="Q20" s="12">
        <v>1</v>
      </c>
      <c r="R20" s="39">
        <f t="shared" si="3"/>
        <v>107</v>
      </c>
      <c r="V20" s="16">
        <v>5.2900000000000003E-2</v>
      </c>
      <c r="X20" s="138">
        <v>432.9</v>
      </c>
      <c r="AA20" s="1"/>
      <c r="AC20" s="85">
        <v>10.518888888888888</v>
      </c>
      <c r="AD20" s="14">
        <v>3</v>
      </c>
      <c r="AE20" s="40">
        <f t="shared" si="4"/>
        <v>54</v>
      </c>
      <c r="AI20" s="15">
        <v>6.9900000000000004E-2</v>
      </c>
      <c r="AJ20" s="13"/>
      <c r="AK20" s="17">
        <v>987</v>
      </c>
      <c r="AL20" s="1">
        <f t="shared" si="0"/>
        <v>59.333333333333336</v>
      </c>
      <c r="AM20">
        <f t="shared" si="1"/>
        <v>872.5333333333333</v>
      </c>
    </row>
    <row r="21" spans="1:39" x14ac:dyDescent="0.3">
      <c r="A21" s="60"/>
      <c r="B21" s="23">
        <v>0.53472222222222221</v>
      </c>
      <c r="C21" s="12">
        <v>5</v>
      </c>
      <c r="D21" s="39">
        <f t="shared" si="2"/>
        <v>100</v>
      </c>
      <c r="H21" s="21">
        <v>7.3099999999999998E-2</v>
      </c>
      <c r="J21" s="89">
        <v>393.3</v>
      </c>
      <c r="M21" s="1"/>
      <c r="P21" s="23">
        <v>0.7319444444444444</v>
      </c>
      <c r="Q21" s="12">
        <v>2</v>
      </c>
      <c r="R21" s="39">
        <f t="shared" si="3"/>
        <v>109</v>
      </c>
      <c r="V21" s="16"/>
      <c r="X21" s="138">
        <v>389.6</v>
      </c>
      <c r="AA21" s="1"/>
      <c r="AC21" s="85">
        <v>10.561249999999999</v>
      </c>
      <c r="AD21" s="14">
        <v>1</v>
      </c>
      <c r="AE21" s="40">
        <f t="shared" si="4"/>
        <v>55</v>
      </c>
      <c r="AI21" s="15">
        <v>5.6500000000000002E-2</v>
      </c>
      <c r="AJ21" s="13"/>
      <c r="AK21" s="17">
        <v>401.6</v>
      </c>
      <c r="AL21" s="1">
        <f t="shared" si="0"/>
        <v>63.333333333333336</v>
      </c>
      <c r="AM21">
        <f t="shared" si="1"/>
        <v>617.76666666666677</v>
      </c>
    </row>
    <row r="22" spans="1:39" x14ac:dyDescent="0.3">
      <c r="A22" s="60"/>
      <c r="B22" s="23">
        <v>0.53611111111111109</v>
      </c>
      <c r="C22" s="14">
        <v>2</v>
      </c>
      <c r="D22" s="39">
        <f t="shared" si="2"/>
        <v>102</v>
      </c>
      <c r="H22" s="17">
        <v>5.7599999999999998E-2</v>
      </c>
      <c r="J22" s="89">
        <v>390.6</v>
      </c>
      <c r="M22" s="1"/>
      <c r="P22" s="23">
        <v>0.74861111111111101</v>
      </c>
      <c r="Q22" s="12">
        <v>24</v>
      </c>
      <c r="R22" s="39">
        <f t="shared" si="3"/>
        <v>133</v>
      </c>
      <c r="V22" s="16">
        <v>5.9200000000000003E-2</v>
      </c>
      <c r="X22" s="138">
        <v>381.8</v>
      </c>
      <c r="AA22" s="1"/>
      <c r="AC22" s="85">
        <v>10.562638888888889</v>
      </c>
      <c r="AD22" s="14">
        <v>2</v>
      </c>
      <c r="AE22" s="40">
        <f t="shared" si="4"/>
        <v>57</v>
      </c>
      <c r="AI22" s="15">
        <v>6.2E-2</v>
      </c>
      <c r="AJ22" s="13"/>
      <c r="AK22" s="17">
        <v>422.1</v>
      </c>
      <c r="AL22" s="1">
        <f t="shared" si="0"/>
        <v>65.333333333333329</v>
      </c>
      <c r="AM22">
        <f t="shared" si="1"/>
        <v>589.4666666666667</v>
      </c>
    </row>
    <row r="23" spans="1:39" x14ac:dyDescent="0.3">
      <c r="A23" s="60"/>
      <c r="B23" s="23">
        <v>0.56041666666666667</v>
      </c>
      <c r="C23" s="14">
        <v>35</v>
      </c>
      <c r="D23" s="39">
        <f t="shared" si="2"/>
        <v>137</v>
      </c>
      <c r="H23" s="17">
        <v>7.4700000000000003E-2</v>
      </c>
      <c r="J23" s="89">
        <v>335.1</v>
      </c>
      <c r="K23" s="7"/>
      <c r="M23" s="1"/>
      <c r="P23" s="23">
        <v>0.74930555555555556</v>
      </c>
      <c r="Q23" s="12">
        <v>1</v>
      </c>
      <c r="R23" s="39">
        <f t="shared" si="3"/>
        <v>134</v>
      </c>
      <c r="V23" s="16">
        <v>6.1899999999999997E-2</v>
      </c>
      <c r="X23" s="138">
        <v>482.4</v>
      </c>
      <c r="AA23" s="1"/>
      <c r="AC23" s="85">
        <v>10.564027777777778</v>
      </c>
      <c r="AD23" s="14">
        <v>2</v>
      </c>
      <c r="AE23" s="40">
        <f t="shared" si="4"/>
        <v>59</v>
      </c>
      <c r="AI23" s="15">
        <v>6.8000000000000005E-2</v>
      </c>
      <c r="AJ23" s="13"/>
      <c r="AK23" s="17">
        <v>411.1</v>
      </c>
      <c r="AL23" s="1">
        <f t="shared" si="0"/>
        <v>85.333333333333329</v>
      </c>
      <c r="AM23">
        <f t="shared" si="1"/>
        <v>508.43333333333339</v>
      </c>
    </row>
    <row r="24" spans="1:39" x14ac:dyDescent="0.3">
      <c r="A24" s="60"/>
      <c r="B24" s="23">
        <v>0.56180555555555556</v>
      </c>
      <c r="C24" s="14">
        <v>2</v>
      </c>
      <c r="D24" s="39">
        <f t="shared" si="2"/>
        <v>139</v>
      </c>
      <c r="H24" s="21">
        <v>5.8900000000000001E-2</v>
      </c>
      <c r="J24" s="89">
        <v>314.39999999999998</v>
      </c>
      <c r="M24" s="1"/>
      <c r="P24" s="23">
        <v>0.75</v>
      </c>
      <c r="Q24" s="12">
        <v>1</v>
      </c>
      <c r="R24" s="39">
        <f t="shared" si="3"/>
        <v>135</v>
      </c>
      <c r="V24" s="16">
        <v>6.2600000000000003E-2</v>
      </c>
      <c r="X24" s="136">
        <v>494.2</v>
      </c>
      <c r="AA24" s="1"/>
      <c r="AC24" s="85">
        <v>10.564722222222223</v>
      </c>
      <c r="AD24" s="14">
        <v>1</v>
      </c>
      <c r="AE24" s="40">
        <f t="shared" si="4"/>
        <v>60</v>
      </c>
      <c r="AI24" s="15">
        <v>6.4699999999999994E-2</v>
      </c>
      <c r="AJ24" s="13"/>
      <c r="AK24" s="17">
        <v>462</v>
      </c>
      <c r="AL24" s="1">
        <f t="shared" si="0"/>
        <v>86.666666666666671</v>
      </c>
      <c r="AM24">
        <f t="shared" si="1"/>
        <v>508.90000000000003</v>
      </c>
    </row>
    <row r="25" spans="1:39" x14ac:dyDescent="0.3">
      <c r="A25" s="60"/>
      <c r="B25" s="23">
        <v>0.56388888888888888</v>
      </c>
      <c r="C25" s="14">
        <v>3</v>
      </c>
      <c r="D25" s="39">
        <f t="shared" si="2"/>
        <v>142</v>
      </c>
      <c r="H25" s="17">
        <v>5.79E-2</v>
      </c>
      <c r="J25" s="89">
        <v>314.39999999999998</v>
      </c>
      <c r="M25" s="1"/>
      <c r="P25" s="23">
        <v>0.75138888888888899</v>
      </c>
      <c r="Q25" s="12">
        <v>2</v>
      </c>
      <c r="R25" s="39">
        <f t="shared" si="3"/>
        <v>137</v>
      </c>
      <c r="V25" s="16"/>
      <c r="X25" s="136">
        <v>455</v>
      </c>
      <c r="AA25" s="1"/>
      <c r="AC25" s="85">
        <v>10.565416666666668</v>
      </c>
      <c r="AD25" s="14">
        <v>1</v>
      </c>
      <c r="AE25" s="40">
        <f t="shared" si="4"/>
        <v>61</v>
      </c>
      <c r="AI25" s="15">
        <v>6.5799999999999997E-2</v>
      </c>
      <c r="AJ25" s="13"/>
      <c r="AK25" s="17">
        <v>374.6</v>
      </c>
      <c r="AL25" s="1">
        <f t="shared" si="0"/>
        <v>88</v>
      </c>
      <c r="AM25">
        <f t="shared" si="1"/>
        <v>544.13333333333333</v>
      </c>
    </row>
    <row r="26" spans="1:39" x14ac:dyDescent="0.3">
      <c r="A26" s="60"/>
      <c r="B26" s="23">
        <v>0.56527777777777777</v>
      </c>
      <c r="C26" s="14">
        <v>2</v>
      </c>
      <c r="D26" s="39">
        <f t="shared" si="2"/>
        <v>144</v>
      </c>
      <c r="H26" s="17">
        <v>6.7799999999999999E-2</v>
      </c>
      <c r="J26" s="89">
        <v>314.39999999999998</v>
      </c>
      <c r="M26" s="1"/>
      <c r="P26" s="23">
        <v>0.75347222222222221</v>
      </c>
      <c r="Q26" s="12">
        <v>3</v>
      </c>
      <c r="R26" s="39">
        <f t="shared" si="3"/>
        <v>140</v>
      </c>
      <c r="V26" s="16"/>
      <c r="X26" s="136">
        <v>429.8</v>
      </c>
      <c r="AA26" s="1"/>
      <c r="AC26" s="85">
        <v>10.571666666666667</v>
      </c>
      <c r="AD26" s="14">
        <v>9</v>
      </c>
      <c r="AE26" s="40">
        <f>SUM(AE25,AD26)</f>
        <v>70</v>
      </c>
      <c r="AI26" s="15">
        <v>6.7000000000000004E-2</v>
      </c>
      <c r="AJ26" s="13"/>
      <c r="AK26" s="17">
        <v>387.6</v>
      </c>
      <c r="AL26" s="1">
        <f t="shared" si="0"/>
        <v>92</v>
      </c>
      <c r="AM26">
        <f t="shared" si="1"/>
        <v>474.16666666666669</v>
      </c>
    </row>
    <row r="27" spans="1:39" x14ac:dyDescent="0.3">
      <c r="A27" s="60"/>
      <c r="B27" s="23">
        <v>0.58124999999999993</v>
      </c>
      <c r="C27" s="14">
        <v>23</v>
      </c>
      <c r="D27" s="39">
        <f t="shared" si="2"/>
        <v>167</v>
      </c>
      <c r="H27" s="21">
        <v>5.5800000000000002E-2</v>
      </c>
      <c r="J27" s="89">
        <v>311.7</v>
      </c>
      <c r="M27" s="1"/>
      <c r="P27" s="23">
        <v>0.75486111111111109</v>
      </c>
      <c r="Q27" s="12">
        <v>2</v>
      </c>
      <c r="R27" s="39">
        <f t="shared" si="3"/>
        <v>142</v>
      </c>
      <c r="V27" s="16"/>
      <c r="X27" s="136">
        <v>324.8</v>
      </c>
      <c r="AA27" s="1"/>
      <c r="AC27" s="85">
        <v>10.573055555555555</v>
      </c>
      <c r="AD27" s="14">
        <v>2</v>
      </c>
      <c r="AE27" s="40">
        <f t="shared" si="4"/>
        <v>72</v>
      </c>
      <c r="AI27" s="15">
        <v>6.7599999999999993E-2</v>
      </c>
      <c r="AJ27" s="13"/>
      <c r="AK27" s="17"/>
      <c r="AL27" s="1"/>
    </row>
    <row r="28" spans="1:39" x14ac:dyDescent="0.3">
      <c r="A28" s="60"/>
      <c r="B28" s="23">
        <v>0.58194444444444449</v>
      </c>
      <c r="C28" s="14">
        <v>1</v>
      </c>
      <c r="D28" s="39">
        <f t="shared" si="2"/>
        <v>168</v>
      </c>
      <c r="H28" s="17">
        <v>6.7699999999999996E-2</v>
      </c>
      <c r="J28" s="89">
        <v>312.39999999999998</v>
      </c>
      <c r="M28" s="1"/>
      <c r="P28" s="23">
        <v>0.75624999999999998</v>
      </c>
      <c r="Q28" s="12">
        <v>2</v>
      </c>
      <c r="R28" s="39">
        <f t="shared" si="3"/>
        <v>144</v>
      </c>
      <c r="V28" s="16"/>
      <c r="X28" s="136">
        <v>439.5</v>
      </c>
      <c r="AA28" s="1"/>
      <c r="AE28" s="40">
        <f>SUM(AE27,AD27)</f>
        <v>74</v>
      </c>
      <c r="AI28" s="15">
        <v>7.0900000000000005E-2</v>
      </c>
      <c r="AJ28" s="13"/>
      <c r="AL28" s="1"/>
    </row>
    <row r="29" spans="1:39" x14ac:dyDescent="0.3">
      <c r="A29" s="60"/>
      <c r="B29" s="23">
        <v>0.58263888888888882</v>
      </c>
      <c r="C29" s="14">
        <v>1</v>
      </c>
      <c r="D29" s="39">
        <f t="shared" si="2"/>
        <v>169</v>
      </c>
      <c r="J29" s="89">
        <v>337.2</v>
      </c>
      <c r="M29" s="1"/>
      <c r="P29" s="23">
        <v>0.75763888888888886</v>
      </c>
      <c r="Q29" s="12">
        <v>2</v>
      </c>
      <c r="R29" s="39">
        <f t="shared" si="3"/>
        <v>146</v>
      </c>
      <c r="V29" s="16"/>
      <c r="X29" s="136">
        <v>363.2</v>
      </c>
      <c r="AA29" s="1"/>
      <c r="AB29" t="s">
        <v>16</v>
      </c>
      <c r="AC29" s="85">
        <v>0.4236111111111111</v>
      </c>
      <c r="AD29" s="14">
        <v>0</v>
      </c>
      <c r="AE29" s="40">
        <v>0</v>
      </c>
      <c r="AI29" s="15">
        <v>2.2200000000000001E-2</v>
      </c>
      <c r="AJ29" s="13"/>
      <c r="AK29" s="15">
        <v>7328.8</v>
      </c>
      <c r="AL29" s="1"/>
    </row>
    <row r="30" spans="1:39" x14ac:dyDescent="0.3">
      <c r="A30" s="60"/>
      <c r="B30" s="23">
        <v>0.58402777777777781</v>
      </c>
      <c r="C30" s="14">
        <v>2</v>
      </c>
      <c r="D30" s="39">
        <f t="shared" si="2"/>
        <v>171</v>
      </c>
      <c r="H30" s="21"/>
      <c r="J30" s="89">
        <v>317.39999999999998</v>
      </c>
      <c r="M30" s="1"/>
      <c r="P30" s="23">
        <v>0.76180555555555562</v>
      </c>
      <c r="Q30" s="12">
        <v>6</v>
      </c>
      <c r="R30" s="39">
        <f t="shared" si="3"/>
        <v>152</v>
      </c>
      <c r="V30" s="16"/>
      <c r="X30" s="138">
        <v>337.8</v>
      </c>
      <c r="AA30" s="1"/>
      <c r="AC30" s="85">
        <v>0.42499999999999999</v>
      </c>
      <c r="AD30" s="14">
        <v>2</v>
      </c>
      <c r="AE30" s="40">
        <f>SUM(AE29,AD30)</f>
        <v>2</v>
      </c>
      <c r="AI30" s="15">
        <v>2.6800000000000001E-2</v>
      </c>
      <c r="AJ30" s="13"/>
      <c r="AK30" s="15">
        <v>4247.2</v>
      </c>
      <c r="AL30" s="1"/>
    </row>
    <row r="31" spans="1:39" x14ac:dyDescent="0.3">
      <c r="A31" s="60"/>
      <c r="B31" s="23">
        <v>0.58680555555555558</v>
      </c>
      <c r="C31" s="12">
        <v>4</v>
      </c>
      <c r="D31" s="39">
        <f t="shared" si="2"/>
        <v>175</v>
      </c>
      <c r="H31" s="21"/>
      <c r="J31" s="89">
        <v>305.89999999999998</v>
      </c>
      <c r="M31" s="1"/>
      <c r="P31" s="23">
        <v>0.77222222222222225</v>
      </c>
      <c r="Q31" s="12">
        <v>15</v>
      </c>
      <c r="R31" s="39">
        <f t="shared" si="3"/>
        <v>167</v>
      </c>
      <c r="V31" s="16">
        <v>6.5600000000000006E-2</v>
      </c>
      <c r="X31" s="136">
        <v>307.89999999999998</v>
      </c>
      <c r="AA31" s="1"/>
      <c r="AC31" s="85">
        <v>0.42569444444444443</v>
      </c>
      <c r="AD31" s="14">
        <v>1</v>
      </c>
      <c r="AE31" s="40">
        <f>SUM(AE30,AD31)</f>
        <v>3</v>
      </c>
      <c r="AI31" s="15">
        <v>2.52E-2</v>
      </c>
      <c r="AJ31" s="13"/>
      <c r="AK31" s="15">
        <v>8744.1</v>
      </c>
      <c r="AL31" s="1"/>
    </row>
    <row r="32" spans="1:39" x14ac:dyDescent="0.3">
      <c r="A32" s="60"/>
      <c r="B32" s="23">
        <v>0.63124999999999998</v>
      </c>
      <c r="C32" s="12">
        <v>4</v>
      </c>
      <c r="D32" s="39">
        <f t="shared" si="2"/>
        <v>179</v>
      </c>
      <c r="H32" s="21">
        <v>8.2100000000000006E-2</v>
      </c>
      <c r="J32" s="89">
        <v>215.6</v>
      </c>
      <c r="M32" s="1"/>
      <c r="P32" s="23">
        <v>0.7729166666666667</v>
      </c>
      <c r="Q32" s="12">
        <v>1</v>
      </c>
      <c r="R32" s="39">
        <f t="shared" si="3"/>
        <v>168</v>
      </c>
      <c r="V32" s="16">
        <v>6.7199999999999996E-2</v>
      </c>
      <c r="X32" s="136">
        <v>308.5</v>
      </c>
      <c r="AA32" s="1"/>
      <c r="AC32" s="85">
        <v>0.42708333333333331</v>
      </c>
      <c r="AD32" s="14">
        <v>2</v>
      </c>
      <c r="AE32" s="40">
        <f t="shared" ref="AE32:AE53" si="5">SUM(AE31,AD32)</f>
        <v>5</v>
      </c>
      <c r="AI32" s="15"/>
      <c r="AJ32" s="13"/>
      <c r="AK32" s="15">
        <v>4593.7</v>
      </c>
      <c r="AL32" s="1"/>
    </row>
    <row r="33" spans="1:38" x14ac:dyDescent="0.3">
      <c r="A33" s="60"/>
      <c r="B33" s="23">
        <v>0.63263888888888886</v>
      </c>
      <c r="C33" s="12">
        <v>2</v>
      </c>
      <c r="D33" s="39">
        <f t="shared" si="2"/>
        <v>181</v>
      </c>
      <c r="H33" s="21">
        <v>7.4099999999999999E-2</v>
      </c>
      <c r="J33" s="89">
        <v>183.5</v>
      </c>
      <c r="K33" s="7"/>
      <c r="M33" s="1"/>
      <c r="P33" s="23">
        <v>0.77361111111111114</v>
      </c>
      <c r="Q33" s="12">
        <v>1</v>
      </c>
      <c r="R33" s="39">
        <f t="shared" si="3"/>
        <v>169</v>
      </c>
      <c r="V33" s="16">
        <v>7.4499999999999997E-2</v>
      </c>
      <c r="X33" s="136">
        <v>326.2</v>
      </c>
      <c r="AA33" s="1"/>
      <c r="AC33" s="85">
        <v>0.42777777777777781</v>
      </c>
      <c r="AD33" s="14">
        <v>1</v>
      </c>
      <c r="AE33" s="40">
        <f t="shared" si="5"/>
        <v>6</v>
      </c>
      <c r="AI33" s="15">
        <v>3.7199999999999997E-2</v>
      </c>
      <c r="AJ33" s="13"/>
      <c r="AK33" s="15">
        <v>7256.4</v>
      </c>
      <c r="AL33" s="1"/>
    </row>
    <row r="34" spans="1:38" x14ac:dyDescent="0.3">
      <c r="A34" s="60"/>
      <c r="B34" s="23">
        <v>0.6333333333333333</v>
      </c>
      <c r="C34" s="12">
        <v>1</v>
      </c>
      <c r="D34" s="39">
        <f t="shared" si="2"/>
        <v>182</v>
      </c>
      <c r="H34" s="21">
        <v>8.3299999999999999E-2</v>
      </c>
      <c r="J34" s="89">
        <v>107.7</v>
      </c>
      <c r="M34" s="1"/>
      <c r="P34" s="23">
        <v>0.78749999999999998</v>
      </c>
      <c r="Q34" s="14">
        <v>20</v>
      </c>
      <c r="R34" s="39">
        <f t="shared" si="3"/>
        <v>189</v>
      </c>
      <c r="V34" s="15">
        <v>6.83E-2</v>
      </c>
      <c r="X34" s="138">
        <v>251.8</v>
      </c>
      <c r="AA34" s="1"/>
      <c r="AC34" s="85">
        <v>0.4291666666666667</v>
      </c>
      <c r="AD34" s="14">
        <v>2</v>
      </c>
      <c r="AE34" s="40">
        <f t="shared" si="5"/>
        <v>8</v>
      </c>
      <c r="AI34" s="15">
        <v>6.08E-2</v>
      </c>
      <c r="AJ34" s="13"/>
      <c r="AK34" s="15">
        <v>6078.9</v>
      </c>
      <c r="AL34" s="1"/>
    </row>
    <row r="35" spans="1:38" x14ac:dyDescent="0.3">
      <c r="A35" s="60"/>
      <c r="B35" s="22"/>
      <c r="C35" s="12"/>
      <c r="D35" s="39"/>
      <c r="H35" s="21"/>
      <c r="J35" s="89"/>
      <c r="M35" s="1"/>
      <c r="P35" s="23">
        <v>0.78819444444444453</v>
      </c>
      <c r="Q35" s="14">
        <v>1</v>
      </c>
      <c r="R35" s="39">
        <f t="shared" si="3"/>
        <v>190</v>
      </c>
      <c r="V35" s="15">
        <v>7.6999999999999999E-2</v>
      </c>
      <c r="X35" s="138">
        <v>289.60000000000002</v>
      </c>
      <c r="AA35" s="1"/>
      <c r="AC35" s="85">
        <v>0.43055555555555558</v>
      </c>
      <c r="AD35" s="14">
        <v>2</v>
      </c>
      <c r="AE35" s="40">
        <f t="shared" si="5"/>
        <v>10</v>
      </c>
      <c r="AI35" s="15">
        <v>3.2500000000000001E-2</v>
      </c>
      <c r="AK35" s="15">
        <v>3988.3</v>
      </c>
      <c r="AL35" s="1"/>
    </row>
    <row r="36" spans="1:38" x14ac:dyDescent="0.3">
      <c r="A36" s="60"/>
      <c r="B36" s="22"/>
      <c r="C36" s="12"/>
      <c r="D36" s="39"/>
      <c r="H36" s="21"/>
      <c r="J36" s="89"/>
      <c r="M36" s="1"/>
      <c r="O36" s="10"/>
      <c r="P36" s="23">
        <v>0.78888888888888886</v>
      </c>
      <c r="Q36" s="12">
        <v>1</v>
      </c>
      <c r="R36" s="39">
        <f t="shared" si="3"/>
        <v>191</v>
      </c>
      <c r="V36" s="15">
        <v>7.1999999999999995E-2</v>
      </c>
      <c r="X36" s="138">
        <v>288.89999999999998</v>
      </c>
      <c r="AA36" s="1"/>
      <c r="AC36" s="85">
        <v>0.43124999999999997</v>
      </c>
      <c r="AD36" s="14">
        <v>1</v>
      </c>
      <c r="AE36" s="40">
        <f t="shared" si="5"/>
        <v>11</v>
      </c>
      <c r="AI36" s="15">
        <v>3.4799999999999998E-2</v>
      </c>
      <c r="AK36" s="15">
        <v>5347.7</v>
      </c>
      <c r="AL36" s="1"/>
    </row>
    <row r="37" spans="1:38" x14ac:dyDescent="0.3">
      <c r="A37" s="60"/>
      <c r="B37" s="22"/>
      <c r="C37" s="12"/>
      <c r="D37" s="39"/>
      <c r="H37" s="21"/>
      <c r="J37" s="89"/>
      <c r="M37" s="1"/>
      <c r="P37" s="23">
        <v>0.79027777777777775</v>
      </c>
      <c r="Q37" s="12">
        <v>2</v>
      </c>
      <c r="R37" s="39">
        <f t="shared" si="3"/>
        <v>193</v>
      </c>
      <c r="V37" s="15"/>
      <c r="X37" s="138">
        <v>282.7</v>
      </c>
      <c r="AA37" s="1"/>
      <c r="AC37" s="85">
        <v>0.43194444444444446</v>
      </c>
      <c r="AD37" s="14">
        <v>1</v>
      </c>
      <c r="AE37" s="40">
        <f t="shared" si="5"/>
        <v>12</v>
      </c>
      <c r="AI37" s="15">
        <v>4.1500000000000002E-2</v>
      </c>
      <c r="AK37" s="15">
        <v>4551.8</v>
      </c>
      <c r="AL37" s="1"/>
    </row>
    <row r="38" spans="1:38" x14ac:dyDescent="0.3">
      <c r="A38" s="60"/>
      <c r="B38" s="22"/>
      <c r="C38" s="12"/>
      <c r="D38" s="39"/>
      <c r="H38" s="21"/>
      <c r="J38" s="89"/>
      <c r="M38" s="1"/>
      <c r="O38" s="4" t="s">
        <v>16</v>
      </c>
      <c r="P38" s="113">
        <v>0.39166666666666666</v>
      </c>
      <c r="Q38" s="12">
        <v>866</v>
      </c>
      <c r="R38" s="39">
        <f t="shared" si="3"/>
        <v>1059</v>
      </c>
      <c r="V38" s="15">
        <v>6.9099999999999995E-2</v>
      </c>
      <c r="X38" s="138">
        <v>121.4</v>
      </c>
      <c r="AA38" s="1"/>
      <c r="AC38" s="85">
        <v>0.43402777777777773</v>
      </c>
      <c r="AD38" s="14">
        <v>3</v>
      </c>
      <c r="AE38" s="40">
        <f t="shared" si="5"/>
        <v>15</v>
      </c>
      <c r="AI38" s="15">
        <v>2.81E-2</v>
      </c>
      <c r="AK38" s="15">
        <v>2672.2</v>
      </c>
      <c r="AL38" s="1"/>
    </row>
    <row r="39" spans="1:38" x14ac:dyDescent="0.3">
      <c r="A39" s="60"/>
      <c r="B39" s="22"/>
      <c r="C39" s="12"/>
      <c r="D39" s="39"/>
      <c r="H39" s="21"/>
      <c r="J39" s="89"/>
      <c r="M39" s="1"/>
      <c r="P39" s="113">
        <v>0.39305555555555555</v>
      </c>
      <c r="Q39" s="12">
        <v>2</v>
      </c>
      <c r="R39" s="39">
        <f t="shared" si="3"/>
        <v>1061</v>
      </c>
      <c r="V39" s="15"/>
      <c r="X39" s="138">
        <v>134.6</v>
      </c>
      <c r="AA39" s="1"/>
      <c r="AC39" s="85">
        <v>0.43541666666666662</v>
      </c>
      <c r="AD39" s="14">
        <v>2</v>
      </c>
      <c r="AE39" s="40">
        <f t="shared" si="5"/>
        <v>17</v>
      </c>
      <c r="AI39" s="15">
        <v>4.19E-2</v>
      </c>
      <c r="AK39" s="15">
        <v>3014.3</v>
      </c>
      <c r="AL39" s="1"/>
    </row>
    <row r="40" spans="1:38" x14ac:dyDescent="0.3">
      <c r="A40" s="60"/>
      <c r="B40" s="22"/>
      <c r="C40" s="12"/>
      <c r="D40" s="39"/>
      <c r="H40" s="21"/>
      <c r="J40" s="89"/>
      <c r="M40" s="1"/>
      <c r="O40" s="6"/>
      <c r="P40" s="22"/>
      <c r="Q40" s="12"/>
      <c r="R40" s="39"/>
      <c r="V40" s="15"/>
      <c r="X40" s="138"/>
      <c r="AA40" s="1"/>
      <c r="AC40" s="85">
        <v>0.4368055555555555</v>
      </c>
      <c r="AD40" s="14">
        <v>2</v>
      </c>
      <c r="AE40" s="40">
        <f t="shared" si="5"/>
        <v>19</v>
      </c>
      <c r="AI40" s="15">
        <v>3.9100000000000003E-2</v>
      </c>
      <c r="AK40" s="15">
        <v>2134.1999999999998</v>
      </c>
      <c r="AL40" s="1"/>
    </row>
    <row r="41" spans="1:38" x14ac:dyDescent="0.3">
      <c r="A41" s="60"/>
      <c r="B41" s="22"/>
      <c r="C41" s="12"/>
      <c r="H41" s="21"/>
      <c r="J41" s="89"/>
      <c r="M41" s="1"/>
      <c r="P41" s="22"/>
      <c r="Q41" s="12"/>
      <c r="R41" s="39"/>
      <c r="V41" s="15"/>
      <c r="X41" s="138"/>
      <c r="AA41" s="1"/>
      <c r="AC41" s="85">
        <v>0.4375</v>
      </c>
      <c r="AD41" s="14">
        <v>1</v>
      </c>
      <c r="AE41" s="40">
        <f t="shared" si="5"/>
        <v>20</v>
      </c>
      <c r="AI41" s="15">
        <v>3.5299999999999998E-2</v>
      </c>
      <c r="AK41" s="15">
        <v>2028.3</v>
      </c>
      <c r="AL41" s="1"/>
    </row>
    <row r="42" spans="1:38" x14ac:dyDescent="0.3">
      <c r="A42" s="60"/>
      <c r="B42" s="22"/>
      <c r="C42" s="12"/>
      <c r="D42" s="39"/>
      <c r="H42" s="21"/>
      <c r="J42" s="89"/>
      <c r="M42" s="1"/>
      <c r="P42" s="22"/>
      <c r="Q42" s="12"/>
      <c r="R42" s="39"/>
      <c r="V42" s="15"/>
      <c r="X42" s="138"/>
      <c r="AA42" s="1"/>
      <c r="AC42" s="85">
        <v>0.44791666666666669</v>
      </c>
      <c r="AD42" s="14">
        <v>15</v>
      </c>
      <c r="AE42" s="40">
        <f t="shared" si="5"/>
        <v>35</v>
      </c>
      <c r="AI42" s="15">
        <v>7.1099999999999997E-2</v>
      </c>
      <c r="AK42" s="15">
        <v>1111.0999999999999</v>
      </c>
      <c r="AL42" s="1"/>
    </row>
    <row r="43" spans="1:38" x14ac:dyDescent="0.3">
      <c r="A43" s="60"/>
      <c r="B43" s="22"/>
      <c r="C43" s="12"/>
      <c r="D43" s="39"/>
      <c r="H43" s="21"/>
      <c r="J43" s="89"/>
      <c r="K43" s="7"/>
      <c r="M43" s="1"/>
      <c r="P43" s="22"/>
      <c r="Q43" s="12"/>
      <c r="R43" s="39"/>
      <c r="V43" s="15"/>
      <c r="X43" s="136"/>
      <c r="AA43" s="1"/>
      <c r="AC43" s="85">
        <v>0.44861111111111113</v>
      </c>
      <c r="AD43" s="14">
        <v>1</v>
      </c>
      <c r="AE43" s="40">
        <f t="shared" si="5"/>
        <v>36</v>
      </c>
      <c r="AI43" s="15">
        <v>4.6300000000000001E-2</v>
      </c>
      <c r="AK43" s="15">
        <v>1129.5999999999999</v>
      </c>
      <c r="AL43" s="1"/>
    </row>
    <row r="44" spans="1:38" x14ac:dyDescent="0.3">
      <c r="A44" s="60"/>
      <c r="B44" s="22"/>
      <c r="C44" s="12"/>
      <c r="D44" s="39"/>
      <c r="H44" s="21"/>
      <c r="J44" s="89"/>
      <c r="M44" s="1"/>
      <c r="P44" s="22"/>
      <c r="Q44" s="12"/>
      <c r="R44" s="39"/>
      <c r="V44" s="17"/>
      <c r="X44" s="136"/>
      <c r="AA44" s="1"/>
      <c r="AC44" s="85">
        <v>0.45069444444444445</v>
      </c>
      <c r="AD44" s="14">
        <v>3</v>
      </c>
      <c r="AE44" s="40">
        <f t="shared" si="5"/>
        <v>39</v>
      </c>
      <c r="AI44" s="15">
        <v>6.3100000000000003E-2</v>
      </c>
      <c r="AK44" s="15">
        <v>1239.3</v>
      </c>
      <c r="AL44" s="1"/>
    </row>
    <row r="45" spans="1:38" x14ac:dyDescent="0.3">
      <c r="A45" s="60"/>
      <c r="B45" s="22"/>
      <c r="C45" s="12"/>
      <c r="D45" s="39"/>
      <c r="H45" s="21"/>
      <c r="J45" s="89"/>
      <c r="M45" s="1"/>
      <c r="P45" s="22"/>
      <c r="Q45" s="12"/>
      <c r="R45" s="39"/>
      <c r="V45" s="21"/>
      <c r="X45" s="136"/>
      <c r="AA45" s="1"/>
      <c r="AC45" s="85">
        <v>0.45208333333333334</v>
      </c>
      <c r="AD45" s="14">
        <v>2</v>
      </c>
      <c r="AE45" s="40">
        <f t="shared" si="5"/>
        <v>41</v>
      </c>
      <c r="AI45" s="15">
        <v>7.1599999999999997E-2</v>
      </c>
      <c r="AK45" s="15">
        <v>1229.0999999999999</v>
      </c>
      <c r="AL45" s="1"/>
    </row>
    <row r="46" spans="1:38" x14ac:dyDescent="0.3">
      <c r="A46" s="60"/>
      <c r="B46" s="22"/>
      <c r="C46" s="12"/>
      <c r="D46" s="39"/>
      <c r="H46" s="21"/>
      <c r="J46" s="89"/>
      <c r="M46" s="1"/>
      <c r="P46" s="22"/>
      <c r="Q46" s="12"/>
      <c r="R46" s="39"/>
      <c r="X46" s="136"/>
      <c r="AA46" s="1"/>
      <c r="AC46" s="85">
        <v>0.45833333333333331</v>
      </c>
      <c r="AD46" s="14">
        <v>9</v>
      </c>
      <c r="AE46" s="40">
        <f t="shared" si="5"/>
        <v>50</v>
      </c>
      <c r="AI46" s="15">
        <v>6.2899999999999998E-2</v>
      </c>
      <c r="AK46" s="15">
        <v>976.1</v>
      </c>
      <c r="AL46" s="1"/>
    </row>
    <row r="47" spans="1:38" x14ac:dyDescent="0.3">
      <c r="A47" s="60"/>
      <c r="B47" s="22"/>
      <c r="C47" s="12"/>
      <c r="D47" s="39"/>
      <c r="H47" s="21"/>
      <c r="J47" s="89"/>
      <c r="M47" s="1"/>
      <c r="P47" s="22"/>
      <c r="Q47" s="12"/>
      <c r="R47" s="39"/>
      <c r="X47" s="136"/>
      <c r="AA47" s="1"/>
      <c r="AC47" s="85">
        <v>0.4597222222222222</v>
      </c>
      <c r="AD47" s="14">
        <v>2</v>
      </c>
      <c r="AE47" s="40">
        <f t="shared" si="5"/>
        <v>52</v>
      </c>
      <c r="AI47" s="15">
        <v>7.0000000000000007E-2</v>
      </c>
      <c r="AK47" s="15">
        <v>947.1</v>
      </c>
      <c r="AL47" s="1"/>
    </row>
    <row r="48" spans="1:38" x14ac:dyDescent="0.3">
      <c r="A48" s="60"/>
      <c r="B48" s="22"/>
      <c r="H48" s="21"/>
      <c r="J48" s="89"/>
      <c r="M48" s="1"/>
      <c r="P48" s="22"/>
      <c r="Q48" s="12"/>
      <c r="R48" s="39"/>
      <c r="X48" s="136"/>
      <c r="AA48" s="1"/>
      <c r="AC48" s="85">
        <v>0.46458333333333335</v>
      </c>
      <c r="AD48" s="14">
        <v>7</v>
      </c>
      <c r="AE48" s="40">
        <f t="shared" si="5"/>
        <v>59</v>
      </c>
      <c r="AI48" s="15">
        <v>6.1400000000000003E-2</v>
      </c>
      <c r="AK48" s="15">
        <v>700.1</v>
      </c>
      <c r="AL48" s="1"/>
    </row>
    <row r="49" spans="1:38" x14ac:dyDescent="0.3">
      <c r="A49" s="60"/>
      <c r="B49" s="22"/>
      <c r="C49" s="12"/>
      <c r="D49" s="39"/>
      <c r="J49" s="89"/>
      <c r="M49" s="1"/>
      <c r="O49" s="10"/>
      <c r="P49" s="22"/>
      <c r="Q49" s="12"/>
      <c r="R49" s="39"/>
      <c r="X49" s="136"/>
      <c r="AA49" s="1"/>
      <c r="AC49" s="85">
        <v>0.46527777777777773</v>
      </c>
      <c r="AD49" s="14">
        <v>1</v>
      </c>
      <c r="AE49" s="40">
        <f t="shared" si="5"/>
        <v>60</v>
      </c>
      <c r="AI49" s="15">
        <v>6.8199999999999997E-2</v>
      </c>
      <c r="AK49" s="15">
        <v>740.5</v>
      </c>
      <c r="AL49" s="1"/>
    </row>
    <row r="50" spans="1:38" x14ac:dyDescent="0.3">
      <c r="A50" s="60"/>
      <c r="B50" s="22"/>
      <c r="C50" s="12"/>
      <c r="D50" s="39"/>
      <c r="J50" s="89"/>
      <c r="M50" s="1"/>
      <c r="P50" s="22"/>
      <c r="Q50" s="12"/>
      <c r="R50" s="39"/>
      <c r="X50" s="136"/>
      <c r="AA50" s="1"/>
      <c r="AC50" s="85">
        <v>0.46597222222222223</v>
      </c>
      <c r="AD50" s="14">
        <v>1</v>
      </c>
      <c r="AE50" s="40">
        <f t="shared" si="5"/>
        <v>61</v>
      </c>
      <c r="AI50" s="15">
        <v>6.9099999999999995E-2</v>
      </c>
      <c r="AK50" s="15">
        <v>688.3</v>
      </c>
      <c r="AL50" s="1"/>
    </row>
    <row r="51" spans="1:38" x14ac:dyDescent="0.3">
      <c r="A51" s="60"/>
      <c r="B51" s="22"/>
      <c r="C51" s="12"/>
      <c r="D51" s="39"/>
      <c r="J51" s="89"/>
      <c r="M51" s="1"/>
      <c r="Q51" s="12"/>
      <c r="R51" s="39"/>
      <c r="X51" s="136"/>
      <c r="AA51" s="1"/>
      <c r="AC51" s="85">
        <v>0.46666666666666662</v>
      </c>
      <c r="AD51" s="14">
        <v>1</v>
      </c>
      <c r="AE51" s="40">
        <f t="shared" si="5"/>
        <v>62</v>
      </c>
      <c r="AI51" s="15">
        <v>6.9900000000000004E-2</v>
      </c>
      <c r="AK51" s="15">
        <v>686.8</v>
      </c>
      <c r="AL51" s="1"/>
    </row>
    <row r="52" spans="1:38" x14ac:dyDescent="0.3">
      <c r="A52" s="60"/>
      <c r="B52" s="22"/>
      <c r="C52" s="12"/>
      <c r="D52" s="39"/>
      <c r="J52" s="89"/>
      <c r="M52" s="1"/>
      <c r="AA52" s="1"/>
      <c r="AC52" s="85">
        <v>0.47430555555555554</v>
      </c>
      <c r="AD52" s="14">
        <v>11</v>
      </c>
      <c r="AE52" s="40">
        <f t="shared" si="5"/>
        <v>73</v>
      </c>
      <c r="AI52" s="15">
        <v>6.83E-2</v>
      </c>
      <c r="AK52" s="15">
        <v>781.2</v>
      </c>
      <c r="AL52" s="1"/>
    </row>
    <row r="53" spans="1:38" x14ac:dyDescent="0.3">
      <c r="A53" s="60"/>
      <c r="B53" s="22"/>
      <c r="J53" s="89"/>
      <c r="K53" s="7"/>
      <c r="M53" s="1"/>
      <c r="AA53" s="1"/>
      <c r="AC53" s="85">
        <v>0.47569444444444442</v>
      </c>
      <c r="AD53" s="14">
        <v>2</v>
      </c>
      <c r="AE53" s="40">
        <f t="shared" si="5"/>
        <v>75</v>
      </c>
      <c r="AI53" s="15">
        <v>7.4099999999999999E-2</v>
      </c>
      <c r="AK53" s="15">
        <v>770.6</v>
      </c>
      <c r="AL53" s="1"/>
    </row>
    <row r="54" spans="1:38" x14ac:dyDescent="0.3">
      <c r="A54" s="60"/>
      <c r="B54" s="22"/>
      <c r="C54" s="14"/>
      <c r="D54" s="40"/>
      <c r="J54" s="89"/>
      <c r="M54" s="1"/>
      <c r="AA54" s="1"/>
      <c r="AL54" s="1"/>
    </row>
    <row r="55" spans="1:38" x14ac:dyDescent="0.3">
      <c r="A55" s="60"/>
      <c r="B55" s="22"/>
      <c r="C55" s="14"/>
      <c r="D55" s="40"/>
      <c r="J55" s="89"/>
      <c r="M55" s="1"/>
      <c r="AA55" s="1"/>
      <c r="AL55" s="1"/>
    </row>
    <row r="56" spans="1:38" x14ac:dyDescent="0.3">
      <c r="A56" s="60"/>
      <c r="B56" s="22"/>
      <c r="C56" s="14"/>
      <c r="D56" s="40"/>
      <c r="J56" s="90"/>
      <c r="M56" s="1"/>
      <c r="AA56" s="1"/>
      <c r="AC56" s="85">
        <v>0.52430555555555558</v>
      </c>
      <c r="AD56" s="14">
        <v>0</v>
      </c>
      <c r="AE56" s="40">
        <v>0</v>
      </c>
      <c r="AI56" s="15">
        <v>3.4099999999999998E-2</v>
      </c>
      <c r="AK56" s="15">
        <v>5233.8999999999996</v>
      </c>
      <c r="AL56" s="1"/>
    </row>
    <row r="57" spans="1:38" x14ac:dyDescent="0.3">
      <c r="A57" s="60"/>
      <c r="B57" s="22"/>
      <c r="C57" s="14"/>
      <c r="D57" s="40"/>
      <c r="J57" s="89"/>
      <c r="M57" s="1"/>
      <c r="AA57" s="1"/>
      <c r="AC57" s="85">
        <v>0.52500000000000002</v>
      </c>
      <c r="AD57" s="14">
        <v>0</v>
      </c>
      <c r="AE57" s="40">
        <f t="shared" ref="AE57:AE83" si="6">SUM(AE56,AD57)</f>
        <v>0</v>
      </c>
      <c r="AI57" s="15">
        <v>4.5499999999999999E-2</v>
      </c>
      <c r="AK57" s="15">
        <v>6492.3</v>
      </c>
      <c r="AL57" s="1"/>
    </row>
    <row r="58" spans="1:38" x14ac:dyDescent="0.3">
      <c r="A58" s="60"/>
      <c r="B58" s="22"/>
      <c r="C58" s="14"/>
      <c r="D58" s="40"/>
      <c r="H58" s="21"/>
      <c r="J58" s="91"/>
      <c r="M58" s="1"/>
      <c r="AA58" s="1"/>
      <c r="AC58" s="85">
        <v>0.52708333333333335</v>
      </c>
      <c r="AD58" s="14">
        <v>1</v>
      </c>
      <c r="AE58" s="40">
        <f t="shared" si="6"/>
        <v>1</v>
      </c>
      <c r="AI58" s="15">
        <v>3.5499999999999997E-2</v>
      </c>
      <c r="AK58" s="15">
        <v>9909.9</v>
      </c>
      <c r="AL58" s="1"/>
    </row>
    <row r="59" spans="1:38" x14ac:dyDescent="0.3">
      <c r="A59" s="60"/>
      <c r="B59" s="22"/>
      <c r="C59" s="14"/>
      <c r="D59" s="40"/>
      <c r="H59" s="21"/>
      <c r="J59" s="91"/>
      <c r="M59" s="1"/>
      <c r="AA59" s="1"/>
      <c r="AC59" s="85">
        <v>0.52847222222222223</v>
      </c>
      <c r="AD59" s="14">
        <v>2</v>
      </c>
      <c r="AE59" s="40">
        <f t="shared" si="6"/>
        <v>3</v>
      </c>
      <c r="AI59" s="15">
        <v>4.4200000000000003E-2</v>
      </c>
      <c r="AK59" s="15">
        <v>9278.2999999999993</v>
      </c>
      <c r="AL59" s="1"/>
    </row>
    <row r="60" spans="1:38" x14ac:dyDescent="0.3">
      <c r="A60" s="60"/>
      <c r="B60" s="22"/>
      <c r="C60" s="14"/>
      <c r="D60" s="40"/>
      <c r="H60" s="21"/>
      <c r="J60" s="91"/>
      <c r="M60" s="1"/>
      <c r="AA60" s="1"/>
      <c r="AC60" s="85">
        <v>0.52916666666666667</v>
      </c>
      <c r="AD60" s="14">
        <v>1</v>
      </c>
      <c r="AE60" s="40">
        <f t="shared" si="6"/>
        <v>4</v>
      </c>
      <c r="AI60" s="15">
        <v>2.4500000000000001E-2</v>
      </c>
      <c r="AK60" s="15">
        <v>2298</v>
      </c>
      <c r="AL60" s="1"/>
    </row>
    <row r="61" spans="1:38" x14ac:dyDescent="0.3">
      <c r="A61" s="60"/>
      <c r="B61" s="22"/>
      <c r="J61" s="91"/>
      <c r="M61" s="1"/>
      <c r="AA61" s="1"/>
      <c r="AC61" s="85">
        <v>0.53055555555555556</v>
      </c>
      <c r="AD61" s="14">
        <v>2</v>
      </c>
      <c r="AE61" s="40">
        <f t="shared" si="6"/>
        <v>6</v>
      </c>
      <c r="AI61" s="15">
        <v>2.7799999999999998E-2</v>
      </c>
      <c r="AK61" s="15">
        <v>3036</v>
      </c>
      <c r="AL61" s="1"/>
    </row>
    <row r="62" spans="1:38" x14ac:dyDescent="0.3">
      <c r="A62" s="60"/>
      <c r="M62" s="1"/>
      <c r="AA62" s="1"/>
      <c r="AC62" s="85">
        <v>0.53125</v>
      </c>
      <c r="AD62" s="14">
        <v>1</v>
      </c>
      <c r="AE62" s="40">
        <f t="shared" si="6"/>
        <v>7</v>
      </c>
      <c r="AI62" s="15">
        <v>3.56E-2</v>
      </c>
      <c r="AK62" s="15">
        <v>3595.5</v>
      </c>
      <c r="AL62" s="1"/>
    </row>
    <row r="63" spans="1:38" x14ac:dyDescent="0.3">
      <c r="A63" s="60"/>
      <c r="K63" s="7"/>
      <c r="M63" s="1"/>
      <c r="AA63" s="1"/>
      <c r="AC63" s="85">
        <v>0.54375000000000007</v>
      </c>
      <c r="AD63" s="14">
        <v>18</v>
      </c>
      <c r="AE63" s="40">
        <f t="shared" si="6"/>
        <v>25</v>
      </c>
      <c r="AI63" s="15">
        <v>3.9300000000000002E-2</v>
      </c>
      <c r="AK63" s="15">
        <v>1796.4</v>
      </c>
      <c r="AL63" s="1"/>
    </row>
    <row r="64" spans="1:38" x14ac:dyDescent="0.3">
      <c r="A64" s="60"/>
      <c r="B64" s="22"/>
      <c r="C64" s="12"/>
      <c r="J64" s="90"/>
      <c r="M64" s="1"/>
      <c r="AA64" s="1"/>
      <c r="AC64" s="85">
        <v>0.5444444444444444</v>
      </c>
      <c r="AD64" s="14">
        <v>1</v>
      </c>
      <c r="AE64" s="40">
        <f t="shared" si="6"/>
        <v>26</v>
      </c>
      <c r="AI64" s="15">
        <v>4.8399999999999999E-2</v>
      </c>
      <c r="AK64" s="15">
        <v>1505.1</v>
      </c>
      <c r="AL64" s="1"/>
    </row>
    <row r="65" spans="1:38" x14ac:dyDescent="0.3">
      <c r="A65" s="60"/>
      <c r="B65" s="22"/>
      <c r="C65" s="12"/>
      <c r="D65" s="40"/>
      <c r="J65" s="90"/>
      <c r="M65" s="1"/>
      <c r="AA65" s="1"/>
      <c r="AC65" s="85">
        <v>0.54513888888888895</v>
      </c>
      <c r="AD65" s="14">
        <v>1</v>
      </c>
      <c r="AE65" s="40">
        <f t="shared" si="6"/>
        <v>27</v>
      </c>
      <c r="AI65" s="15">
        <v>5.9299999999999999E-2</v>
      </c>
      <c r="AK65" s="15">
        <v>1283.3</v>
      </c>
      <c r="AL65" s="1"/>
    </row>
    <row r="66" spans="1:38" x14ac:dyDescent="0.3">
      <c r="A66" s="60"/>
      <c r="B66" s="22"/>
      <c r="C66" s="12"/>
      <c r="D66" s="40"/>
      <c r="H66" s="21"/>
      <c r="J66" s="90"/>
      <c r="M66" s="1"/>
      <c r="AA66" s="1"/>
      <c r="AC66" s="85">
        <v>0.54583333333333328</v>
      </c>
      <c r="AD66" s="14">
        <v>1</v>
      </c>
      <c r="AE66" s="40">
        <f t="shared" si="6"/>
        <v>28</v>
      </c>
      <c r="AI66" s="15">
        <v>4.7600000000000003E-2</v>
      </c>
      <c r="AK66" s="15">
        <v>1384.5</v>
      </c>
      <c r="AL66" s="1"/>
    </row>
    <row r="67" spans="1:38" x14ac:dyDescent="0.3">
      <c r="A67" s="60"/>
      <c r="B67" s="22"/>
      <c r="C67" s="12"/>
      <c r="D67" s="40"/>
      <c r="J67" s="90"/>
      <c r="M67" s="1"/>
      <c r="AA67" s="1"/>
      <c r="AC67" s="85">
        <v>0.55625000000000002</v>
      </c>
      <c r="AD67" s="14">
        <v>15</v>
      </c>
      <c r="AE67" s="40">
        <f t="shared" si="6"/>
        <v>43</v>
      </c>
      <c r="AI67" s="15">
        <v>5.0599999999999999E-2</v>
      </c>
      <c r="AK67" s="15">
        <v>1215.4000000000001</v>
      </c>
      <c r="AL67" s="1"/>
    </row>
    <row r="68" spans="1:38" x14ac:dyDescent="0.3">
      <c r="A68" s="60"/>
      <c r="B68" s="22"/>
      <c r="C68" s="12"/>
      <c r="D68" s="40"/>
      <c r="J68" s="90"/>
      <c r="M68" s="1"/>
      <c r="AA68" s="1"/>
      <c r="AC68" s="85">
        <v>0.55694444444444446</v>
      </c>
      <c r="AD68" s="14">
        <v>1</v>
      </c>
      <c r="AE68" s="40">
        <f t="shared" si="6"/>
        <v>44</v>
      </c>
      <c r="AI68" s="15">
        <v>4.82E-2</v>
      </c>
      <c r="AK68" s="15">
        <v>1243.4000000000001</v>
      </c>
      <c r="AL68" s="1"/>
    </row>
    <row r="69" spans="1:38" x14ac:dyDescent="0.3">
      <c r="A69" s="60"/>
      <c r="B69" s="22"/>
      <c r="C69" s="12"/>
      <c r="D69" s="40"/>
      <c r="J69" s="90"/>
      <c r="M69" s="1"/>
      <c r="AA69" s="1"/>
      <c r="AC69" s="85">
        <v>0.55833333333333335</v>
      </c>
      <c r="AD69" s="14">
        <v>2</v>
      </c>
      <c r="AE69" s="40">
        <f t="shared" si="6"/>
        <v>46</v>
      </c>
      <c r="AI69" s="15">
        <v>4.9099999999999998E-2</v>
      </c>
      <c r="AK69" s="15">
        <v>1099.8</v>
      </c>
      <c r="AL69" s="1"/>
    </row>
    <row r="70" spans="1:38" x14ac:dyDescent="0.3">
      <c r="A70" s="60"/>
      <c r="B70" s="22"/>
      <c r="C70" s="12"/>
      <c r="D70" s="40"/>
      <c r="J70" s="90"/>
      <c r="M70" s="1"/>
      <c r="AA70" s="1"/>
      <c r="AC70" s="85">
        <v>0.55902777777777779</v>
      </c>
      <c r="AD70" s="14">
        <v>1</v>
      </c>
      <c r="AE70" s="40">
        <f t="shared" si="6"/>
        <v>47</v>
      </c>
      <c r="AI70" s="15">
        <v>3.9E-2</v>
      </c>
      <c r="AK70" s="15">
        <v>1082.0999999999999</v>
      </c>
      <c r="AL70" s="1"/>
    </row>
    <row r="71" spans="1:38" x14ac:dyDescent="0.3">
      <c r="A71" s="60"/>
      <c r="B71" s="22"/>
      <c r="C71" s="12"/>
      <c r="D71" s="40"/>
      <c r="J71" s="90"/>
      <c r="M71" s="1"/>
      <c r="AA71" s="1"/>
      <c r="AC71" s="85">
        <v>0.58263888888888882</v>
      </c>
      <c r="AD71" s="14">
        <v>34</v>
      </c>
      <c r="AE71" s="40">
        <f t="shared" si="6"/>
        <v>81</v>
      </c>
      <c r="AI71" s="15">
        <v>7.2700000000000001E-2</v>
      </c>
      <c r="AK71" s="15">
        <v>524.1</v>
      </c>
      <c r="AL71" s="1"/>
    </row>
    <row r="72" spans="1:38" x14ac:dyDescent="0.3">
      <c r="A72" s="60"/>
      <c r="B72" s="22"/>
      <c r="C72" s="12"/>
      <c r="D72" s="40"/>
      <c r="J72" s="90"/>
      <c r="M72" s="1"/>
      <c r="AA72" s="1"/>
      <c r="AC72" s="85">
        <v>0.58402777777777781</v>
      </c>
      <c r="AD72" s="14">
        <v>2</v>
      </c>
      <c r="AE72" s="40">
        <f t="shared" si="6"/>
        <v>83</v>
      </c>
      <c r="AI72" s="15">
        <v>6.7500000000000004E-2</v>
      </c>
      <c r="AK72" s="15">
        <v>401.5</v>
      </c>
      <c r="AL72" s="1"/>
    </row>
    <row r="73" spans="1:38" x14ac:dyDescent="0.3">
      <c r="A73" s="60"/>
      <c r="B73" s="22"/>
      <c r="C73" s="12"/>
      <c r="D73" s="40"/>
      <c r="J73" s="90"/>
      <c r="M73" s="1"/>
      <c r="AA73" s="1"/>
      <c r="AC73" s="85">
        <v>0.5854166666666667</v>
      </c>
      <c r="AD73" s="14">
        <v>2</v>
      </c>
      <c r="AE73" s="40">
        <f t="shared" si="6"/>
        <v>85</v>
      </c>
      <c r="AI73" s="15">
        <v>4.3700000000000003E-2</v>
      </c>
      <c r="AK73" s="15">
        <v>475.6</v>
      </c>
      <c r="AL73" s="1"/>
    </row>
    <row r="74" spans="1:38" x14ac:dyDescent="0.3">
      <c r="A74" s="60"/>
      <c r="B74" s="22"/>
      <c r="C74" s="12"/>
      <c r="D74" s="40"/>
      <c r="J74" s="93"/>
      <c r="M74" s="1"/>
      <c r="AA74" s="1"/>
      <c r="AC74" s="85">
        <v>0.58680555555555558</v>
      </c>
      <c r="AD74" s="14">
        <v>2</v>
      </c>
      <c r="AE74" s="40">
        <f t="shared" si="6"/>
        <v>87</v>
      </c>
      <c r="AI74" s="15">
        <v>4.9599999999999998E-2</v>
      </c>
      <c r="AK74" s="15">
        <v>399.2</v>
      </c>
      <c r="AL74" s="1"/>
    </row>
    <row r="75" spans="1:38" x14ac:dyDescent="0.3">
      <c r="B75" s="22"/>
      <c r="C75" s="12"/>
      <c r="D75" s="40"/>
      <c r="J75" s="93"/>
      <c r="M75" s="1"/>
      <c r="AA75" s="1"/>
      <c r="AC75" s="85">
        <v>0.62222222222222223</v>
      </c>
      <c r="AD75" s="14">
        <v>51</v>
      </c>
      <c r="AE75" s="40">
        <f t="shared" si="6"/>
        <v>138</v>
      </c>
      <c r="AI75" s="15">
        <v>5.6500000000000002E-2</v>
      </c>
      <c r="AK75" s="15">
        <v>414.1</v>
      </c>
      <c r="AL75" s="1"/>
    </row>
    <row r="76" spans="1:38" x14ac:dyDescent="0.3">
      <c r="B76" s="22"/>
      <c r="C76" s="12"/>
      <c r="D76" s="40"/>
      <c r="J76" s="93"/>
      <c r="M76" s="1"/>
      <c r="AA76" s="1"/>
      <c r="AC76" s="85">
        <v>0.62361111111111112</v>
      </c>
      <c r="AD76" s="14">
        <v>2</v>
      </c>
      <c r="AE76" s="40">
        <f t="shared" si="6"/>
        <v>140</v>
      </c>
      <c r="AI76" s="15">
        <v>7.0999999999999994E-2</v>
      </c>
      <c r="AK76" s="15">
        <v>324.2</v>
      </c>
      <c r="AL76" s="1"/>
    </row>
    <row r="77" spans="1:38" x14ac:dyDescent="0.3">
      <c r="B77" s="22"/>
      <c r="C77" s="12"/>
      <c r="D77" s="40"/>
      <c r="J77" s="93"/>
      <c r="M77" s="1"/>
      <c r="AA77" s="1"/>
      <c r="AC77" s="85">
        <v>0.625</v>
      </c>
      <c r="AD77" s="14">
        <v>2</v>
      </c>
      <c r="AE77" s="40">
        <f t="shared" si="6"/>
        <v>142</v>
      </c>
      <c r="AI77" s="15">
        <v>7.2700000000000001E-2</v>
      </c>
      <c r="AK77" s="15">
        <v>569.5</v>
      </c>
      <c r="AL77" s="1"/>
    </row>
    <row r="78" spans="1:38" x14ac:dyDescent="0.3">
      <c r="B78" s="22"/>
      <c r="C78" s="12"/>
      <c r="D78" s="40"/>
      <c r="J78" s="93"/>
      <c r="M78" s="1"/>
      <c r="AA78" s="1"/>
      <c r="AB78" s="67">
        <v>43470</v>
      </c>
      <c r="AC78" s="85">
        <v>0.62638888888888888</v>
      </c>
      <c r="AD78" s="14">
        <v>2</v>
      </c>
      <c r="AE78" s="40">
        <f t="shared" si="6"/>
        <v>144</v>
      </c>
      <c r="AI78" s="15">
        <v>6.7799999999999999E-2</v>
      </c>
      <c r="AK78" s="15">
        <v>348.1</v>
      </c>
      <c r="AL78" s="1"/>
    </row>
    <row r="79" spans="1:38" x14ac:dyDescent="0.3">
      <c r="B79" s="22"/>
      <c r="C79" s="12"/>
      <c r="D79" s="40"/>
      <c r="J79" s="93"/>
      <c r="M79" s="1"/>
      <c r="AA79" s="1"/>
      <c r="AC79" s="85">
        <v>0.62708333333333333</v>
      </c>
      <c r="AD79" s="14">
        <v>1</v>
      </c>
      <c r="AE79" s="40">
        <f t="shared" si="6"/>
        <v>145</v>
      </c>
      <c r="AI79" s="15">
        <v>7.0000000000000007E-2</v>
      </c>
      <c r="AK79" s="15">
        <v>337.1</v>
      </c>
      <c r="AL79" s="1"/>
    </row>
    <row r="80" spans="1:38" x14ac:dyDescent="0.3">
      <c r="B80" s="22"/>
      <c r="C80" s="12"/>
      <c r="D80" s="40"/>
      <c r="J80" s="93"/>
      <c r="M80" s="1"/>
      <c r="AA80" s="1"/>
      <c r="AC80" s="117">
        <v>0.37638888888888888</v>
      </c>
      <c r="AD80" s="14">
        <v>1079</v>
      </c>
      <c r="AE80" s="40">
        <f t="shared" si="6"/>
        <v>1224</v>
      </c>
      <c r="AK80" s="15">
        <v>225</v>
      </c>
      <c r="AL80" s="1"/>
    </row>
    <row r="81" spans="2:38" x14ac:dyDescent="0.3">
      <c r="B81" s="22"/>
      <c r="C81" s="12"/>
      <c r="D81" s="40"/>
      <c r="J81" s="93"/>
      <c r="M81" s="1"/>
      <c r="AA81" s="1"/>
      <c r="AC81" s="117">
        <v>0.37847222222222227</v>
      </c>
      <c r="AD81" s="14">
        <v>3</v>
      </c>
      <c r="AE81" s="40">
        <f t="shared" si="6"/>
        <v>1227</v>
      </c>
      <c r="AI81" s="1">
        <v>9.11E-2</v>
      </c>
      <c r="AK81" s="15">
        <v>149.9</v>
      </c>
      <c r="AL81" s="1"/>
    </row>
    <row r="82" spans="2:38" x14ac:dyDescent="0.3">
      <c r="B82" s="22"/>
      <c r="C82" s="12"/>
      <c r="D82" s="40"/>
      <c r="J82" s="93"/>
      <c r="M82" s="1"/>
      <c r="AA82" s="1"/>
      <c r="AC82" s="117">
        <v>0.37916666666666665</v>
      </c>
      <c r="AD82" s="14">
        <v>1</v>
      </c>
      <c r="AE82" s="40">
        <f t="shared" si="6"/>
        <v>1228</v>
      </c>
      <c r="AK82" s="15">
        <v>126.3</v>
      </c>
      <c r="AL82" s="1"/>
    </row>
    <row r="83" spans="2:38" x14ac:dyDescent="0.3">
      <c r="B83" s="22"/>
      <c r="C83" s="12"/>
      <c r="D83" s="40"/>
      <c r="J83" s="93"/>
      <c r="M83" s="1"/>
      <c r="AA83" s="1"/>
      <c r="AC83" s="117">
        <v>0.37986111111111115</v>
      </c>
      <c r="AD83" s="14">
        <v>1</v>
      </c>
      <c r="AE83" s="40">
        <f t="shared" si="6"/>
        <v>1229</v>
      </c>
      <c r="AK83" s="15">
        <v>163.69999999999999</v>
      </c>
      <c r="AL83" s="1"/>
    </row>
    <row r="84" spans="2:38" x14ac:dyDescent="0.3">
      <c r="B84" s="22"/>
      <c r="C84" s="12"/>
      <c r="D84" s="40"/>
      <c r="J84" s="93"/>
      <c r="M84" s="1"/>
      <c r="AA84" s="1"/>
      <c r="AL84" s="1"/>
    </row>
    <row r="85" spans="2:38" x14ac:dyDescent="0.3">
      <c r="B85" s="22"/>
      <c r="C85" s="12"/>
      <c r="D85" s="40"/>
      <c r="J85" s="93"/>
      <c r="M85" s="1"/>
      <c r="AA85" s="1"/>
      <c r="AL85" s="1"/>
    </row>
    <row r="86" spans="2:38" x14ac:dyDescent="0.3">
      <c r="B86" s="22"/>
      <c r="C86" s="12"/>
      <c r="D86" s="40"/>
      <c r="J86" s="93"/>
      <c r="M86" s="1"/>
      <c r="AA86" s="1"/>
      <c r="AL86" s="1"/>
    </row>
    <row r="87" spans="2:38" x14ac:dyDescent="0.3">
      <c r="B87" s="22"/>
      <c r="C87" s="12"/>
      <c r="D87" s="40"/>
      <c r="J87" s="93"/>
      <c r="M87" s="1"/>
      <c r="AA87" s="1"/>
      <c r="AL87" s="1"/>
    </row>
    <row r="88" spans="2:38" x14ac:dyDescent="0.3">
      <c r="B88" s="22"/>
      <c r="C88" s="12"/>
      <c r="D88" s="40"/>
      <c r="J88" s="93"/>
      <c r="M88" s="1"/>
      <c r="AA88" s="1"/>
      <c r="AL88" s="1"/>
    </row>
    <row r="89" spans="2:38" x14ac:dyDescent="0.3">
      <c r="B89" s="22"/>
      <c r="C89" s="12"/>
      <c r="D89" s="40"/>
      <c r="J89" s="93"/>
      <c r="M89" s="1"/>
      <c r="AA89" s="1"/>
      <c r="AL89" s="1"/>
    </row>
    <row r="90" spans="2:38" x14ac:dyDescent="0.3">
      <c r="B90" s="22"/>
      <c r="C90" s="12"/>
      <c r="D90" s="40"/>
      <c r="J90" s="93"/>
      <c r="M90" s="1"/>
      <c r="AA90" s="1"/>
      <c r="AL90" s="1"/>
    </row>
    <row r="91" spans="2:38" x14ac:dyDescent="0.3">
      <c r="B91" s="22"/>
      <c r="C91" s="12"/>
      <c r="D91" s="40"/>
      <c r="J91" s="93"/>
      <c r="M91" s="1"/>
      <c r="AA91" s="1"/>
      <c r="AL91" s="1"/>
    </row>
    <row r="92" spans="2:38" x14ac:dyDescent="0.3">
      <c r="B92" s="22"/>
      <c r="C92" s="12"/>
      <c r="D92" s="40"/>
    </row>
    <row r="93" spans="2:38" x14ac:dyDescent="0.3">
      <c r="B93" s="22"/>
      <c r="C93" s="12"/>
      <c r="D93" s="40"/>
    </row>
    <row r="94" spans="2:38" x14ac:dyDescent="0.3">
      <c r="B94" s="22"/>
      <c r="C94" s="12"/>
      <c r="D94" s="40"/>
    </row>
    <row r="95" spans="2:38" x14ac:dyDescent="0.3">
      <c r="B95" s="22"/>
      <c r="C95" s="12"/>
      <c r="D95" s="40"/>
    </row>
    <row r="96" spans="2:38" x14ac:dyDescent="0.3">
      <c r="B96" s="22"/>
      <c r="C96" s="12"/>
      <c r="D96" s="40"/>
    </row>
  </sheetData>
  <mergeCells count="3">
    <mergeCell ref="A1:M2"/>
    <mergeCell ref="O1:AA2"/>
    <mergeCell ref="AC1:AL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AL112"/>
  <sheetViews>
    <sheetView topLeftCell="E1" workbookViewId="0">
      <selection activeCell="W8" sqref="W8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8" width="9.109375" style="1"/>
    <col min="9" max="9" width="10.88671875" style="1" customWidth="1"/>
    <col min="10" max="10" width="14.5546875" style="49" customWidth="1"/>
    <col min="11" max="12" width="9.109375" style="1"/>
    <col min="14" max="14" width="10.5546875" customWidth="1"/>
    <col min="15" max="15" width="10.88671875" style="4" customWidth="1"/>
    <col min="16" max="16" width="12.6640625" style="1" customWidth="1"/>
    <col min="17" max="17" width="12.6640625" style="35" customWidth="1"/>
    <col min="18" max="22" width="9.109375" style="1"/>
    <col min="23" max="23" width="14.5546875" style="49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8" t="s">
        <v>22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22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22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38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62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2" t="s">
        <v>10</v>
      </c>
      <c r="W3" s="62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67">
        <v>43680</v>
      </c>
      <c r="B4" s="52">
        <v>0.5625</v>
      </c>
      <c r="C4" s="68">
        <v>0</v>
      </c>
      <c r="D4" s="35">
        <v>0</v>
      </c>
      <c r="E4" s="1">
        <v>1</v>
      </c>
      <c r="H4" s="1">
        <v>3.0599999999999999E-2</v>
      </c>
      <c r="J4" s="41">
        <v>754.8</v>
      </c>
      <c r="M4" s="1"/>
      <c r="N4" s="67">
        <v>43649</v>
      </c>
      <c r="O4" s="66">
        <v>0.47847222222222219</v>
      </c>
      <c r="P4" s="14">
        <v>0</v>
      </c>
      <c r="Q4" s="68">
        <f>P4</f>
        <v>0</v>
      </c>
      <c r="R4" s="1">
        <v>1</v>
      </c>
      <c r="U4" s="1">
        <v>4.48E-2</v>
      </c>
      <c r="Z4" s="1"/>
      <c r="AD4" s="1">
        <v>1</v>
      </c>
      <c r="AL4" s="1"/>
    </row>
    <row r="5" spans="1:38" x14ac:dyDescent="0.3">
      <c r="B5" s="52">
        <v>0.56666666666666665</v>
      </c>
      <c r="C5" s="39">
        <v>6</v>
      </c>
      <c r="D5" s="39">
        <f>SUM(B29,C5)</f>
        <v>6</v>
      </c>
      <c r="E5" s="1">
        <v>2</v>
      </c>
      <c r="H5" s="1">
        <v>2.5000000000000001E-2</v>
      </c>
      <c r="J5" s="41">
        <v>706.2</v>
      </c>
      <c r="M5" s="1"/>
      <c r="O5" s="66">
        <v>0.47986111111111113</v>
      </c>
      <c r="P5" s="14">
        <v>2</v>
      </c>
      <c r="Q5" s="39">
        <f>SUM(Q4,P5)</f>
        <v>2</v>
      </c>
      <c r="R5" s="1">
        <v>2</v>
      </c>
      <c r="Z5" s="1"/>
      <c r="AD5" s="1">
        <v>2</v>
      </c>
      <c r="AL5" s="1"/>
    </row>
    <row r="6" spans="1:38" x14ac:dyDescent="0.3">
      <c r="B6" s="52">
        <v>0.57152777777777775</v>
      </c>
      <c r="C6" s="39">
        <v>7</v>
      </c>
      <c r="D6" s="39">
        <f t="shared" ref="D6:D15" si="0">SUM(D5,C6)</f>
        <v>13</v>
      </c>
      <c r="E6" s="1">
        <v>3</v>
      </c>
      <c r="H6" s="1">
        <v>3.8199999999999998E-2</v>
      </c>
      <c r="J6" s="41">
        <v>791.2</v>
      </c>
      <c r="M6" s="1"/>
      <c r="O6" s="66">
        <v>0.48055555555555557</v>
      </c>
      <c r="P6" s="14">
        <v>1</v>
      </c>
      <c r="Q6" s="39">
        <f t="shared" ref="Q6:Q12" si="1">SUM(Q5,P6)</f>
        <v>3</v>
      </c>
      <c r="R6" s="1">
        <v>3</v>
      </c>
      <c r="U6" s="1">
        <v>5.1299999999999998E-2</v>
      </c>
      <c r="W6" s="49">
        <v>766.1</v>
      </c>
      <c r="Z6" s="1"/>
      <c r="AD6" s="1">
        <v>3</v>
      </c>
      <c r="AL6" s="1"/>
    </row>
    <row r="7" spans="1:38" x14ac:dyDescent="0.3">
      <c r="B7" s="52">
        <v>0.57291666666666663</v>
      </c>
      <c r="C7" s="39">
        <v>2</v>
      </c>
      <c r="D7" s="39">
        <f t="shared" si="0"/>
        <v>15</v>
      </c>
      <c r="E7" s="1">
        <v>4</v>
      </c>
      <c r="H7" s="1">
        <v>2.2100000000000002E-2</v>
      </c>
      <c r="J7" s="41">
        <v>708.4</v>
      </c>
      <c r="M7" s="1"/>
      <c r="O7" s="52">
        <v>0.59583333333333333</v>
      </c>
      <c r="P7" s="14">
        <v>168</v>
      </c>
      <c r="Q7" s="39">
        <f t="shared" si="1"/>
        <v>171</v>
      </c>
      <c r="R7" s="1">
        <v>4</v>
      </c>
      <c r="U7" s="1">
        <v>4.48E-2</v>
      </c>
      <c r="Z7" s="1"/>
      <c r="AD7" s="1">
        <v>4</v>
      </c>
      <c r="AL7" s="1"/>
    </row>
    <row r="8" spans="1:38" x14ac:dyDescent="0.3">
      <c r="B8" s="52">
        <v>0.57638888888888895</v>
      </c>
      <c r="C8" s="39">
        <v>5</v>
      </c>
      <c r="D8" s="39">
        <f t="shared" si="0"/>
        <v>20</v>
      </c>
      <c r="E8" s="1">
        <v>5</v>
      </c>
      <c r="H8" s="1">
        <v>2.7E-2</v>
      </c>
      <c r="J8" s="41">
        <v>782.3</v>
      </c>
      <c r="M8" s="1"/>
      <c r="O8" s="52">
        <v>0.59722222222222221</v>
      </c>
      <c r="P8" s="14">
        <v>2</v>
      </c>
      <c r="Q8" s="39">
        <f t="shared" si="1"/>
        <v>173</v>
      </c>
      <c r="R8" s="1">
        <v>5</v>
      </c>
      <c r="Z8" s="1"/>
      <c r="AD8" s="1">
        <v>5</v>
      </c>
      <c r="AL8" s="1"/>
    </row>
    <row r="9" spans="1:38" x14ac:dyDescent="0.3">
      <c r="B9" s="52">
        <v>0.57847222222222217</v>
      </c>
      <c r="C9" s="39">
        <v>3</v>
      </c>
      <c r="D9" s="39">
        <f t="shared" si="0"/>
        <v>23</v>
      </c>
      <c r="E9" s="1">
        <v>6</v>
      </c>
      <c r="H9" s="1">
        <v>3.5099999999999999E-2</v>
      </c>
      <c r="J9" s="41">
        <v>794</v>
      </c>
      <c r="M9" s="1"/>
      <c r="O9" s="52">
        <v>0.59861111111111109</v>
      </c>
      <c r="P9" s="14">
        <v>2</v>
      </c>
      <c r="Q9" s="39">
        <f t="shared" si="1"/>
        <v>175</v>
      </c>
      <c r="R9" s="1">
        <v>6</v>
      </c>
      <c r="W9" s="49">
        <v>749.2</v>
      </c>
      <c r="Z9" s="1"/>
      <c r="AD9" s="1">
        <v>6</v>
      </c>
      <c r="AL9" s="1"/>
    </row>
    <row r="10" spans="1:38" x14ac:dyDescent="0.3">
      <c r="B10" s="52">
        <v>0.58124999999999993</v>
      </c>
      <c r="C10" s="39">
        <v>4</v>
      </c>
      <c r="D10" s="39">
        <f t="shared" si="0"/>
        <v>27</v>
      </c>
      <c r="E10" s="1">
        <v>7</v>
      </c>
      <c r="J10" s="41">
        <v>745.2</v>
      </c>
      <c r="M10" s="1"/>
      <c r="O10" s="52">
        <v>0.6</v>
      </c>
      <c r="P10" s="14">
        <v>2</v>
      </c>
      <c r="Q10" s="39">
        <f t="shared" si="1"/>
        <v>177</v>
      </c>
      <c r="R10" s="1">
        <v>7</v>
      </c>
      <c r="U10" s="1">
        <v>3.4099999999999998E-2</v>
      </c>
      <c r="W10" s="49">
        <v>782.3</v>
      </c>
      <c r="Z10" s="1"/>
      <c r="AD10" s="1">
        <v>7</v>
      </c>
      <c r="AL10" s="1"/>
    </row>
    <row r="11" spans="1:38" x14ac:dyDescent="0.3">
      <c r="B11" s="52">
        <v>0.58333333333333337</v>
      </c>
      <c r="C11" s="39">
        <v>3</v>
      </c>
      <c r="D11" s="39">
        <f t="shared" si="0"/>
        <v>30</v>
      </c>
      <c r="E11" s="1">
        <v>8</v>
      </c>
      <c r="J11" s="41">
        <v>789.1</v>
      </c>
      <c r="M11" s="1"/>
      <c r="O11" s="52">
        <v>0.6069444444444444</v>
      </c>
      <c r="P11" s="14">
        <v>10</v>
      </c>
      <c r="Q11" s="39">
        <f t="shared" si="1"/>
        <v>187</v>
      </c>
      <c r="R11" s="1">
        <v>8</v>
      </c>
      <c r="U11" s="1">
        <v>4.9599999999999998E-2</v>
      </c>
      <c r="W11" s="49">
        <v>735</v>
      </c>
      <c r="Z11" s="1"/>
      <c r="AD11" s="1">
        <v>8</v>
      </c>
      <c r="AL11" s="1"/>
    </row>
    <row r="12" spans="1:38" x14ac:dyDescent="0.3">
      <c r="B12" s="52">
        <v>0.60486111111111118</v>
      </c>
      <c r="C12" s="39">
        <v>31</v>
      </c>
      <c r="D12" s="39">
        <f t="shared" si="0"/>
        <v>61</v>
      </c>
      <c r="E12" s="1">
        <v>9</v>
      </c>
      <c r="J12" s="41">
        <v>779.3</v>
      </c>
      <c r="M12" s="1"/>
      <c r="O12" s="52">
        <v>0.60833333333333328</v>
      </c>
      <c r="P12" s="14">
        <v>2</v>
      </c>
      <c r="Q12" s="39">
        <f t="shared" si="1"/>
        <v>189</v>
      </c>
      <c r="R12" s="1">
        <v>9</v>
      </c>
      <c r="U12" s="1">
        <v>0.04</v>
      </c>
      <c r="W12" s="49">
        <v>767.9</v>
      </c>
      <c r="Z12" s="1"/>
      <c r="AD12" s="1">
        <v>9</v>
      </c>
      <c r="AL12" s="1"/>
    </row>
    <row r="13" spans="1:38" x14ac:dyDescent="0.3">
      <c r="B13" s="52">
        <v>0.6777777777777777</v>
      </c>
      <c r="C13" s="40">
        <v>105</v>
      </c>
      <c r="D13" s="39">
        <f t="shared" si="0"/>
        <v>166</v>
      </c>
      <c r="E13" s="1">
        <v>10</v>
      </c>
      <c r="H13" s="1">
        <v>2.23E-2</v>
      </c>
      <c r="J13" s="41">
        <v>724</v>
      </c>
      <c r="K13" s="7" t="s">
        <v>19</v>
      </c>
      <c r="M13" s="1"/>
      <c r="O13" s="66">
        <v>0.47222222222222227</v>
      </c>
      <c r="P13" s="14">
        <v>1244</v>
      </c>
      <c r="Q13" s="40">
        <f>SUM(Q12,P13)</f>
        <v>1433</v>
      </c>
      <c r="R13" s="7" t="s">
        <v>20</v>
      </c>
      <c r="S13" s="7" t="e">
        <v>#DIV/0!</v>
      </c>
      <c r="U13" s="1">
        <v>6.7000000000000004E-2</v>
      </c>
      <c r="V13" s="7" t="s">
        <v>25</v>
      </c>
      <c r="W13" s="49">
        <v>565.20000000000005</v>
      </c>
      <c r="X13" s="7">
        <v>0</v>
      </c>
      <c r="Z13" s="1"/>
      <c r="AD13" s="1">
        <v>10</v>
      </c>
      <c r="AJ13" s="7" t="s">
        <v>19</v>
      </c>
      <c r="AL13" s="1"/>
    </row>
    <row r="14" spans="1:38" x14ac:dyDescent="0.3">
      <c r="B14" s="52">
        <v>0.68055555555555547</v>
      </c>
      <c r="C14" s="40">
        <v>4</v>
      </c>
      <c r="D14" s="39">
        <f t="shared" si="0"/>
        <v>170</v>
      </c>
      <c r="E14" s="7" t="s">
        <v>20</v>
      </c>
      <c r="F14" s="7" t="e">
        <v>#DIV/0!</v>
      </c>
      <c r="H14" s="1">
        <v>2.7E-2</v>
      </c>
      <c r="I14" s="7" t="s">
        <v>25</v>
      </c>
      <c r="J14" s="49">
        <v>785.1</v>
      </c>
      <c r="K14" s="7">
        <v>0</v>
      </c>
      <c r="M14" s="1"/>
      <c r="N14" s="67">
        <v>43680</v>
      </c>
      <c r="O14" s="66">
        <v>0.47638888888888892</v>
      </c>
      <c r="P14" s="69">
        <v>6</v>
      </c>
      <c r="Q14" s="46">
        <f t="shared" ref="Q14:Q19" si="2">SUM(Q13,P14)</f>
        <v>1439</v>
      </c>
      <c r="U14" s="1">
        <v>4.5100000000000001E-2</v>
      </c>
      <c r="W14" s="49">
        <v>603.70000000000005</v>
      </c>
      <c r="Z14" s="1"/>
      <c r="AD14" s="7" t="s">
        <v>20</v>
      </c>
      <c r="AE14" s="7" t="e">
        <v>#DIV/0!</v>
      </c>
      <c r="AH14" s="7" t="s">
        <v>25</v>
      </c>
      <c r="AI14" s="7">
        <v>0</v>
      </c>
      <c r="AJ14" s="7">
        <v>0</v>
      </c>
      <c r="AL14" s="1"/>
    </row>
    <row r="15" spans="1:38" x14ac:dyDescent="0.3">
      <c r="A15" s="6"/>
      <c r="B15" s="52">
        <v>0.68194444444444446</v>
      </c>
      <c r="C15" s="46">
        <v>2</v>
      </c>
      <c r="D15" s="39">
        <f t="shared" si="0"/>
        <v>172</v>
      </c>
      <c r="H15" s="1">
        <v>2.2200000000000001E-2</v>
      </c>
      <c r="J15" s="49">
        <v>799.4</v>
      </c>
      <c r="M15" s="1"/>
      <c r="O15" s="66">
        <v>0.4777777777777778</v>
      </c>
      <c r="P15" s="14">
        <v>2</v>
      </c>
      <c r="Q15" s="46">
        <f t="shared" si="2"/>
        <v>1441</v>
      </c>
      <c r="R15" s="1">
        <v>1</v>
      </c>
      <c r="U15" s="1" t="s">
        <v>15</v>
      </c>
      <c r="W15" s="49">
        <v>607.29999999999995</v>
      </c>
      <c r="Z15" s="1"/>
      <c r="AB15" s="6"/>
      <c r="AC15" s="5"/>
      <c r="AL15" s="1"/>
    </row>
    <row r="16" spans="1:38" ht="13.5" customHeight="1" x14ac:dyDescent="0.3">
      <c r="A16" s="67">
        <v>43772</v>
      </c>
      <c r="B16" s="66">
        <v>0.45069444444444445</v>
      </c>
      <c r="C16" s="46">
        <v>3987</v>
      </c>
      <c r="D16" s="46">
        <f>SUM(D15,C16)</f>
        <v>4159</v>
      </c>
      <c r="E16" s="1">
        <v>1</v>
      </c>
      <c r="H16" s="1">
        <v>5.33E-2</v>
      </c>
      <c r="J16" s="49">
        <v>643.5</v>
      </c>
      <c r="M16" s="1"/>
      <c r="O16" s="66">
        <v>0.47916666666666669</v>
      </c>
      <c r="P16" s="14">
        <v>2</v>
      </c>
      <c r="Q16" s="46">
        <f t="shared" si="2"/>
        <v>1443</v>
      </c>
      <c r="R16" s="1">
        <v>2</v>
      </c>
      <c r="U16" s="1">
        <v>4.1000000000000002E-2</v>
      </c>
      <c r="Z16" s="1"/>
      <c r="AD16" s="1">
        <v>1</v>
      </c>
      <c r="AL16" s="1"/>
    </row>
    <row r="17" spans="1:38" x14ac:dyDescent="0.3">
      <c r="B17" s="66">
        <v>0.45208333333333334</v>
      </c>
      <c r="C17" s="46">
        <v>2</v>
      </c>
      <c r="D17" s="46">
        <f t="shared" ref="D17:D23" si="3">SUM(D16,C17)</f>
        <v>4161</v>
      </c>
      <c r="E17" s="1">
        <v>2</v>
      </c>
      <c r="H17" s="1">
        <v>5.0999999999999997E-2</v>
      </c>
      <c r="J17" s="49">
        <v>638.9</v>
      </c>
      <c r="M17" s="1"/>
      <c r="O17" s="66">
        <v>0.48055555555555557</v>
      </c>
      <c r="P17" s="14">
        <v>2</v>
      </c>
      <c r="Q17" s="46">
        <f t="shared" si="2"/>
        <v>1445</v>
      </c>
      <c r="R17" s="1">
        <v>3</v>
      </c>
      <c r="U17" s="1">
        <v>5.04E-2</v>
      </c>
      <c r="Z17" s="1"/>
      <c r="AD17" s="1">
        <v>2</v>
      </c>
      <c r="AL17" s="1"/>
    </row>
    <row r="18" spans="1:38" x14ac:dyDescent="0.3">
      <c r="B18" s="66">
        <v>0.45347222222222222</v>
      </c>
      <c r="C18" s="46">
        <v>2</v>
      </c>
      <c r="D18" s="46">
        <f t="shared" si="3"/>
        <v>4163</v>
      </c>
      <c r="E18" s="1">
        <v>3</v>
      </c>
      <c r="H18" s="1">
        <v>4.99E-2</v>
      </c>
      <c r="J18" s="49">
        <v>667.3</v>
      </c>
      <c r="M18" s="1"/>
      <c r="O18" s="52">
        <v>0.68611111111111101</v>
      </c>
      <c r="P18" s="14">
        <v>296</v>
      </c>
      <c r="Q18" s="46">
        <f t="shared" si="2"/>
        <v>1741</v>
      </c>
      <c r="R18" s="1">
        <v>4</v>
      </c>
      <c r="U18" s="1">
        <v>7.9299999999999995E-2</v>
      </c>
      <c r="Z18" s="1"/>
      <c r="AD18" s="1">
        <v>3</v>
      </c>
      <c r="AL18" s="1"/>
    </row>
    <row r="19" spans="1:38" x14ac:dyDescent="0.3">
      <c r="B19" s="66">
        <v>0.45416666666666666</v>
      </c>
      <c r="C19" s="46">
        <v>1</v>
      </c>
      <c r="D19" s="46">
        <f t="shared" si="3"/>
        <v>4164</v>
      </c>
      <c r="E19" s="1">
        <v>4</v>
      </c>
      <c r="H19" s="1">
        <v>4.8899999999999999E-2</v>
      </c>
      <c r="J19" s="49">
        <v>646.6</v>
      </c>
      <c r="M19" s="1"/>
      <c r="O19" s="52" t="s">
        <v>102</v>
      </c>
      <c r="P19" s="14">
        <v>3</v>
      </c>
      <c r="Q19" s="46">
        <f t="shared" si="2"/>
        <v>1744</v>
      </c>
      <c r="R19" s="1">
        <v>5</v>
      </c>
      <c r="U19" s="1">
        <v>4.2200000000000001E-2</v>
      </c>
      <c r="W19" s="49">
        <v>564</v>
      </c>
      <c r="Z19" s="1"/>
      <c r="AD19" s="1">
        <v>4</v>
      </c>
      <c r="AL19" s="1"/>
    </row>
    <row r="20" spans="1:38" x14ac:dyDescent="0.3">
      <c r="A20" s="67">
        <v>43802</v>
      </c>
      <c r="B20" s="66">
        <v>0.44166666666666665</v>
      </c>
      <c r="C20" s="46">
        <v>1422</v>
      </c>
      <c r="D20" s="46">
        <f t="shared" si="3"/>
        <v>5586</v>
      </c>
      <c r="E20" s="1">
        <v>5</v>
      </c>
      <c r="H20" s="1">
        <v>4.6800000000000001E-2</v>
      </c>
      <c r="J20" s="49">
        <v>653.4</v>
      </c>
      <c r="M20" s="1"/>
      <c r="O20" s="66">
        <v>0.45416666666666666</v>
      </c>
      <c r="P20" s="14">
        <v>1103</v>
      </c>
      <c r="Q20" s="39">
        <f>SUM(Q19,P20)</f>
        <v>2847</v>
      </c>
      <c r="R20" s="1">
        <v>7</v>
      </c>
      <c r="U20" s="1">
        <v>3.0499999999999999E-2</v>
      </c>
      <c r="W20" s="49">
        <v>582.1</v>
      </c>
      <c r="Z20" s="1"/>
      <c r="AD20" s="1">
        <v>5</v>
      </c>
      <c r="AL20" s="1"/>
    </row>
    <row r="21" spans="1:38" x14ac:dyDescent="0.3">
      <c r="B21" s="66">
        <v>0.44305555555555554</v>
      </c>
      <c r="C21" s="39">
        <v>2</v>
      </c>
      <c r="D21" s="46">
        <f t="shared" si="3"/>
        <v>5588</v>
      </c>
      <c r="E21" s="1">
        <v>6</v>
      </c>
      <c r="J21" s="49">
        <v>683.1</v>
      </c>
      <c r="M21" s="1"/>
      <c r="N21" s="67">
        <v>43772</v>
      </c>
      <c r="O21" s="66">
        <v>0.45555555555555555</v>
      </c>
      <c r="P21" s="14">
        <v>2</v>
      </c>
      <c r="Q21" s="39">
        <v>2849</v>
      </c>
      <c r="R21" s="1">
        <v>8</v>
      </c>
      <c r="U21" s="1">
        <v>3.5799999999999998E-2</v>
      </c>
      <c r="W21" s="49">
        <v>532.1</v>
      </c>
      <c r="Z21" s="1"/>
      <c r="AD21" s="1">
        <v>6</v>
      </c>
      <c r="AL21" s="1"/>
    </row>
    <row r="22" spans="1:38" x14ac:dyDescent="0.3">
      <c r="B22" s="66">
        <v>0.44444444444444442</v>
      </c>
      <c r="C22" s="39">
        <v>2</v>
      </c>
      <c r="D22" s="46">
        <f t="shared" si="3"/>
        <v>5590</v>
      </c>
      <c r="E22" s="1">
        <v>7</v>
      </c>
      <c r="H22" s="1">
        <v>6.8400000000000002E-2</v>
      </c>
      <c r="J22" s="49">
        <v>451.4</v>
      </c>
      <c r="M22" s="1"/>
      <c r="O22" s="66">
        <v>0.63194444444444442</v>
      </c>
      <c r="P22" s="14">
        <v>1693</v>
      </c>
      <c r="Q22" s="40" t="e">
        <f>SUM(P22,#REF!)</f>
        <v>#REF!</v>
      </c>
      <c r="R22" s="7" t="s">
        <v>20</v>
      </c>
      <c r="S22" s="7" t="e">
        <v>#DIV/0!</v>
      </c>
      <c r="U22" s="1">
        <v>4.9200000000000001E-2</v>
      </c>
      <c r="V22" s="7" t="s">
        <v>25</v>
      </c>
      <c r="W22" s="49">
        <v>559.4</v>
      </c>
      <c r="Z22" s="1"/>
      <c r="AD22" s="1">
        <v>7</v>
      </c>
      <c r="AL22" s="1"/>
    </row>
    <row r="23" spans="1:38" x14ac:dyDescent="0.3">
      <c r="B23" s="66">
        <v>0.44791666666666669</v>
      </c>
      <c r="C23" s="39">
        <v>5</v>
      </c>
      <c r="D23" s="46">
        <f t="shared" si="3"/>
        <v>5595</v>
      </c>
      <c r="E23" s="1">
        <v>8</v>
      </c>
      <c r="H23" s="1">
        <v>3.6400000000000002E-2</v>
      </c>
      <c r="M23" s="1"/>
      <c r="O23" s="66">
        <v>0.63402777777777775</v>
      </c>
      <c r="P23" s="69">
        <v>3</v>
      </c>
      <c r="Q23" s="37">
        <v>4546</v>
      </c>
      <c r="U23" s="1">
        <v>4.9599999999999998E-2</v>
      </c>
      <c r="Z23" s="1"/>
      <c r="AD23" s="1">
        <v>8</v>
      </c>
      <c r="AL23" s="1"/>
    </row>
    <row r="24" spans="1:38" x14ac:dyDescent="0.3">
      <c r="B24" s="4"/>
      <c r="C24" s="39"/>
      <c r="D24" s="39"/>
      <c r="E24" s="1">
        <v>9</v>
      </c>
      <c r="M24" s="1"/>
      <c r="O24" s="66">
        <v>0.63611111111111118</v>
      </c>
      <c r="P24" s="14">
        <v>3</v>
      </c>
      <c r="Q24" s="39">
        <v>4549</v>
      </c>
      <c r="R24" s="1">
        <v>1</v>
      </c>
      <c r="W24" s="49">
        <v>566.70000000000005</v>
      </c>
      <c r="X24" s="7" t="s">
        <v>19</v>
      </c>
      <c r="Z24" s="1"/>
      <c r="AD24" s="1">
        <v>9</v>
      </c>
      <c r="AL24" s="1"/>
    </row>
    <row r="25" spans="1:38" x14ac:dyDescent="0.3">
      <c r="B25" s="66"/>
      <c r="C25" s="39"/>
      <c r="D25" s="39"/>
      <c r="E25" s="1">
        <v>10</v>
      </c>
      <c r="K25" s="7" t="s">
        <v>19</v>
      </c>
      <c r="M25" s="1"/>
      <c r="N25" s="67" t="s">
        <v>66</v>
      </c>
      <c r="O25" s="66">
        <v>0.31180555555555556</v>
      </c>
      <c r="P25" s="14">
        <v>947</v>
      </c>
      <c r="Q25" s="39">
        <f>SUM(Q24,P25)</f>
        <v>5496</v>
      </c>
      <c r="R25" s="1">
        <v>2</v>
      </c>
      <c r="U25" s="1">
        <v>4.2500000000000003E-2</v>
      </c>
      <c r="W25" s="49">
        <v>491.8</v>
      </c>
      <c r="X25" s="7">
        <v>0</v>
      </c>
      <c r="Z25" s="1"/>
      <c r="AD25" s="1">
        <v>10</v>
      </c>
      <c r="AJ25" s="7" t="s">
        <v>19</v>
      </c>
      <c r="AL25" s="1"/>
    </row>
    <row r="26" spans="1:38" x14ac:dyDescent="0.3">
      <c r="B26" s="66"/>
      <c r="C26" s="40"/>
      <c r="D26" s="40"/>
      <c r="E26" s="7" t="s">
        <v>20</v>
      </c>
      <c r="F26" s="7" t="e">
        <v>#DIV/0!</v>
      </c>
      <c r="I26" s="7" t="s">
        <v>25</v>
      </c>
      <c r="J26" s="49">
        <v>0</v>
      </c>
      <c r="K26" s="7">
        <v>0</v>
      </c>
      <c r="M26" s="1"/>
      <c r="O26" s="66">
        <v>0.31319444444444444</v>
      </c>
      <c r="P26" s="14">
        <v>2</v>
      </c>
      <c r="Q26" s="39">
        <v>5498</v>
      </c>
      <c r="R26" s="1">
        <v>3</v>
      </c>
      <c r="U26" s="1">
        <v>5.0999999999999997E-2</v>
      </c>
      <c r="W26" s="49">
        <v>490</v>
      </c>
      <c r="Z26" s="1"/>
      <c r="AD26" s="7" t="s">
        <v>20</v>
      </c>
      <c r="AE26" s="7" t="e">
        <v>#DIV/0!</v>
      </c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5"/>
      <c r="C27" s="37"/>
      <c r="D27" s="37"/>
      <c r="M27" s="1"/>
      <c r="O27" s="66">
        <v>0.31458333333333333</v>
      </c>
      <c r="P27" s="14">
        <v>2</v>
      </c>
      <c r="Q27" s="39">
        <v>5500</v>
      </c>
      <c r="R27" s="1">
        <v>4</v>
      </c>
      <c r="W27" s="49">
        <v>480.8</v>
      </c>
      <c r="Z27" s="1"/>
      <c r="AB27" s="6"/>
      <c r="AC27" s="5"/>
      <c r="AL27" s="1"/>
    </row>
    <row r="28" spans="1:38" x14ac:dyDescent="0.3">
      <c r="C28" s="39"/>
      <c r="D28" s="39"/>
      <c r="E28" s="1">
        <v>1</v>
      </c>
      <c r="M28" s="1"/>
      <c r="O28" s="66">
        <v>0.44305555555555554</v>
      </c>
      <c r="P28" s="14">
        <v>1625</v>
      </c>
      <c r="Q28" s="39">
        <f>SUM(Q27,P28)</f>
        <v>7125</v>
      </c>
      <c r="R28" s="1">
        <v>5</v>
      </c>
      <c r="W28" s="49">
        <v>435.4</v>
      </c>
      <c r="Z28" s="1"/>
      <c r="AD28" s="1">
        <v>1</v>
      </c>
      <c r="AL28" s="1"/>
    </row>
    <row r="29" spans="1:38" x14ac:dyDescent="0.3">
      <c r="B29" s="68">
        <v>0</v>
      </c>
      <c r="C29" s="39"/>
      <c r="D29" s="39"/>
      <c r="E29" s="1">
        <v>2</v>
      </c>
      <c r="M29" s="1"/>
      <c r="N29" s="67" t="s">
        <v>66</v>
      </c>
      <c r="O29" s="59"/>
      <c r="Q29" s="39"/>
      <c r="R29" s="1">
        <v>6</v>
      </c>
      <c r="W29" s="49">
        <v>412.1</v>
      </c>
      <c r="Z29" s="1"/>
      <c r="AD29" s="1">
        <v>2</v>
      </c>
      <c r="AL29" s="1"/>
    </row>
    <row r="30" spans="1:38" x14ac:dyDescent="0.3">
      <c r="C30" s="39"/>
      <c r="D30" s="39"/>
      <c r="E30" s="1">
        <v>3</v>
      </c>
      <c r="M30" s="1"/>
      <c r="O30" s="59"/>
      <c r="Q30" s="39"/>
      <c r="R30" s="1">
        <v>7</v>
      </c>
      <c r="Z30" s="1"/>
      <c r="AD30" s="1">
        <v>3</v>
      </c>
      <c r="AL30" s="1"/>
    </row>
    <row r="31" spans="1:38" x14ac:dyDescent="0.3">
      <c r="C31" s="39"/>
      <c r="D31" s="39"/>
      <c r="E31" s="1">
        <v>4</v>
      </c>
      <c r="M31" s="1"/>
      <c r="O31" s="59"/>
      <c r="Q31" s="39"/>
      <c r="R31" s="1">
        <v>8</v>
      </c>
      <c r="Z31" s="1"/>
      <c r="AD31" s="1">
        <v>4</v>
      </c>
      <c r="AL31" s="1"/>
    </row>
    <row r="32" spans="1:38" x14ac:dyDescent="0.3">
      <c r="C32" s="39"/>
      <c r="D32" s="39"/>
      <c r="E32" s="1">
        <v>5</v>
      </c>
      <c r="M32" s="1"/>
      <c r="N32" s="67" t="s">
        <v>103</v>
      </c>
      <c r="O32" s="59"/>
      <c r="Q32" s="39"/>
      <c r="R32" s="1">
        <v>9</v>
      </c>
      <c r="Z32" s="1"/>
      <c r="AD32" s="1">
        <v>5</v>
      </c>
      <c r="AL32" s="1"/>
    </row>
    <row r="33" spans="1:38" x14ac:dyDescent="0.3">
      <c r="C33" s="39"/>
      <c r="D33" s="39"/>
      <c r="E33" s="1">
        <v>6</v>
      </c>
      <c r="M33" s="1"/>
      <c r="O33" s="59"/>
      <c r="R33" s="1">
        <v>10</v>
      </c>
      <c r="Z33" s="1"/>
      <c r="AD33" s="1">
        <v>6</v>
      </c>
      <c r="AL33" s="1"/>
    </row>
    <row r="34" spans="1:38" x14ac:dyDescent="0.3">
      <c r="C34" s="39"/>
      <c r="D34" s="39"/>
      <c r="E34" s="1">
        <v>7</v>
      </c>
      <c r="M34" s="1"/>
      <c r="O34" s="59"/>
      <c r="Q34" s="43"/>
      <c r="R34" s="7" t="s">
        <v>20</v>
      </c>
      <c r="S34" s="7" t="e">
        <v>#DIV/0!</v>
      </c>
      <c r="V34" s="7" t="s">
        <v>25</v>
      </c>
      <c r="W34" s="49">
        <v>0</v>
      </c>
      <c r="Z34" s="1"/>
      <c r="AD34" s="1">
        <v>7</v>
      </c>
      <c r="AL34" s="1"/>
    </row>
    <row r="35" spans="1:38" x14ac:dyDescent="0.3">
      <c r="C35" s="39"/>
      <c r="D35" s="39"/>
      <c r="E35" s="1">
        <v>8</v>
      </c>
      <c r="M35" s="1"/>
      <c r="O35" s="25"/>
      <c r="P35" s="5"/>
      <c r="Q35" s="48"/>
      <c r="Z35" s="1"/>
      <c r="AD35" s="1">
        <v>8</v>
      </c>
      <c r="AL35" s="1"/>
    </row>
    <row r="36" spans="1:38" x14ac:dyDescent="0.3">
      <c r="C36" s="39"/>
      <c r="D36" s="39"/>
      <c r="E36" s="1">
        <v>9</v>
      </c>
      <c r="M36" s="1"/>
      <c r="O36" s="59"/>
      <c r="R36" s="1">
        <v>1</v>
      </c>
      <c r="X36" s="7" t="s">
        <v>19</v>
      </c>
      <c r="Z36" s="1"/>
      <c r="AD36" s="1">
        <v>9</v>
      </c>
      <c r="AL36" s="1"/>
    </row>
    <row r="37" spans="1:38" x14ac:dyDescent="0.3">
      <c r="E37" s="1">
        <v>10</v>
      </c>
      <c r="K37" s="7" t="s">
        <v>19</v>
      </c>
      <c r="M37" s="1"/>
      <c r="O37" s="59"/>
      <c r="Q37" s="39"/>
      <c r="R37" s="1">
        <v>2</v>
      </c>
      <c r="X37" s="7">
        <v>0</v>
      </c>
      <c r="Z37" s="1"/>
      <c r="AD37" s="1">
        <v>10</v>
      </c>
      <c r="AJ37" s="7" t="s">
        <v>19</v>
      </c>
      <c r="AL37" s="1"/>
    </row>
    <row r="38" spans="1:38" x14ac:dyDescent="0.3">
      <c r="C38" s="43"/>
      <c r="D38" s="43"/>
      <c r="E38" s="7" t="s">
        <v>20</v>
      </c>
      <c r="F38" s="7" t="e">
        <v>#DIV/0!</v>
      </c>
      <c r="I38" s="7" t="s">
        <v>25</v>
      </c>
      <c r="J38" s="49">
        <v>0</v>
      </c>
      <c r="K38" s="7">
        <v>0</v>
      </c>
      <c r="M38" s="1"/>
      <c r="O38" s="59"/>
      <c r="Q38" s="39"/>
      <c r="R38" s="1">
        <v>3</v>
      </c>
      <c r="Z38" s="1"/>
      <c r="AD38" s="7" t="s">
        <v>20</v>
      </c>
      <c r="AE38" s="7" t="e">
        <v>#DIV/0!</v>
      </c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5"/>
      <c r="C39" s="48"/>
      <c r="D39" s="48"/>
      <c r="M39" s="1"/>
      <c r="O39" s="59"/>
      <c r="Q39" s="39"/>
      <c r="R39" s="1">
        <v>4</v>
      </c>
      <c r="Z39" s="1"/>
      <c r="AB39" s="6"/>
      <c r="AC39" s="5"/>
      <c r="AL39" s="1"/>
    </row>
    <row r="40" spans="1:38" x14ac:dyDescent="0.3">
      <c r="E40" s="1">
        <v>1</v>
      </c>
      <c r="M40" s="1"/>
      <c r="O40" s="59"/>
      <c r="Q40" s="39"/>
      <c r="R40" s="1">
        <v>5</v>
      </c>
      <c r="Z40" s="1"/>
      <c r="AD40" s="1">
        <v>1</v>
      </c>
      <c r="AL40" s="1"/>
    </row>
    <row r="41" spans="1:38" x14ac:dyDescent="0.3">
      <c r="C41" s="39"/>
      <c r="D41" s="39"/>
      <c r="E41" s="1">
        <v>2</v>
      </c>
      <c r="M41" s="1"/>
      <c r="O41" s="59"/>
      <c r="Q41" s="39"/>
      <c r="R41" s="1">
        <v>6</v>
      </c>
      <c r="Z41" s="1"/>
      <c r="AD41" s="1">
        <v>2</v>
      </c>
      <c r="AL41" s="1"/>
    </row>
    <row r="42" spans="1:38" x14ac:dyDescent="0.3">
      <c r="C42" s="39"/>
      <c r="D42" s="39"/>
      <c r="E42" s="1">
        <v>3</v>
      </c>
      <c r="M42" s="1"/>
      <c r="O42" s="59"/>
      <c r="Q42" s="39"/>
      <c r="R42" s="1">
        <v>7</v>
      </c>
      <c r="Z42" s="1"/>
      <c r="AD42" s="1">
        <v>3</v>
      </c>
      <c r="AL42" s="1"/>
    </row>
    <row r="43" spans="1:38" x14ac:dyDescent="0.3">
      <c r="C43" s="39"/>
      <c r="D43" s="39"/>
      <c r="E43" s="1">
        <v>4</v>
      </c>
      <c r="M43" s="1"/>
      <c r="O43" s="59"/>
      <c r="Q43" s="39"/>
      <c r="R43" s="1">
        <v>8</v>
      </c>
      <c r="Z43" s="1"/>
      <c r="AD43" s="1">
        <v>4</v>
      </c>
      <c r="AL43" s="1"/>
    </row>
    <row r="44" spans="1:38" x14ac:dyDescent="0.3">
      <c r="C44" s="39"/>
      <c r="D44" s="39"/>
      <c r="E44" s="1">
        <v>5</v>
      </c>
      <c r="M44" s="1"/>
      <c r="O44" s="59"/>
      <c r="Q44" s="39"/>
      <c r="R44" s="1">
        <v>9</v>
      </c>
      <c r="Z44" s="1"/>
      <c r="AD44" s="1">
        <v>5</v>
      </c>
      <c r="AL44" s="1"/>
    </row>
    <row r="45" spans="1:38" x14ac:dyDescent="0.3">
      <c r="C45" s="39"/>
      <c r="D45" s="39"/>
      <c r="E45" s="1">
        <v>6</v>
      </c>
      <c r="M45" s="1"/>
      <c r="O45" s="59"/>
      <c r="Q45" s="39"/>
      <c r="R45" s="1">
        <v>10</v>
      </c>
      <c r="Z45" s="1"/>
      <c r="AD45" s="1">
        <v>6</v>
      </c>
      <c r="AL45" s="1"/>
    </row>
    <row r="46" spans="1:38" x14ac:dyDescent="0.3">
      <c r="C46" s="39"/>
      <c r="D46" s="39"/>
      <c r="E46" s="1">
        <v>7</v>
      </c>
      <c r="M46" s="1"/>
      <c r="O46" s="59"/>
      <c r="Q46" s="40"/>
      <c r="R46" s="1" t="s">
        <v>20</v>
      </c>
      <c r="Z46" s="1"/>
      <c r="AD46" s="1">
        <v>7</v>
      </c>
      <c r="AL46" s="1"/>
    </row>
    <row r="47" spans="1:38" x14ac:dyDescent="0.3">
      <c r="C47" s="39"/>
      <c r="D47" s="39"/>
      <c r="E47" s="1">
        <v>8</v>
      </c>
      <c r="M47" s="1"/>
      <c r="O47" s="59"/>
      <c r="Q47" s="47"/>
      <c r="Z47" s="1"/>
      <c r="AD47" s="1">
        <v>8</v>
      </c>
      <c r="AL47" s="1"/>
    </row>
    <row r="48" spans="1:38" x14ac:dyDescent="0.3">
      <c r="C48" s="39"/>
      <c r="D48" s="39"/>
      <c r="E48" s="1">
        <v>9</v>
      </c>
      <c r="M48" s="1"/>
      <c r="O48" s="59"/>
      <c r="Q48" s="39"/>
      <c r="R48" s="1">
        <v>1</v>
      </c>
      <c r="Z48" s="1"/>
      <c r="AD48" s="1">
        <v>9</v>
      </c>
      <c r="AL48" s="1"/>
    </row>
    <row r="49" spans="3:38" x14ac:dyDescent="0.3">
      <c r="C49" s="39"/>
      <c r="D49" s="39"/>
      <c r="E49" s="1">
        <v>10</v>
      </c>
      <c r="M49" s="1"/>
      <c r="O49" s="59"/>
      <c r="Q49" s="39"/>
      <c r="R49" s="1">
        <v>2</v>
      </c>
      <c r="Z49" s="1"/>
      <c r="AD49" s="1">
        <v>10</v>
      </c>
      <c r="AL49" s="1"/>
    </row>
    <row r="50" spans="3:38" x14ac:dyDescent="0.3">
      <c r="C50" s="40"/>
      <c r="D50" s="40"/>
      <c r="E50" s="1" t="s">
        <v>20</v>
      </c>
      <c r="M50" s="1"/>
      <c r="O50" s="59"/>
      <c r="Q50" s="39"/>
      <c r="R50" s="1">
        <v>3</v>
      </c>
      <c r="Z50" s="1"/>
      <c r="AD50" s="1" t="s">
        <v>20</v>
      </c>
      <c r="AL50" s="1"/>
    </row>
    <row r="51" spans="3:38" x14ac:dyDescent="0.3">
      <c r="C51" s="47"/>
      <c r="D51" s="47"/>
      <c r="M51" s="1"/>
      <c r="O51" s="59"/>
      <c r="Q51" s="39"/>
      <c r="R51" s="1">
        <v>4</v>
      </c>
      <c r="Z51" s="1"/>
      <c r="AL51" s="1"/>
    </row>
    <row r="52" spans="3:38" x14ac:dyDescent="0.3">
      <c r="C52" s="39"/>
      <c r="D52" s="39"/>
      <c r="E52" s="1">
        <v>1</v>
      </c>
      <c r="M52" s="1"/>
      <c r="O52" s="59"/>
      <c r="Q52" s="39"/>
      <c r="R52" s="1">
        <v>5</v>
      </c>
      <c r="Z52" s="1"/>
      <c r="AD52" s="1">
        <v>1</v>
      </c>
      <c r="AL52" s="1"/>
    </row>
    <row r="53" spans="3:38" x14ac:dyDescent="0.3">
      <c r="C53" s="39"/>
      <c r="D53" s="39"/>
      <c r="E53" s="1">
        <v>2</v>
      </c>
      <c r="M53" s="1"/>
      <c r="O53" s="59"/>
      <c r="Q53" s="39"/>
      <c r="R53" s="1">
        <v>6</v>
      </c>
      <c r="Z53" s="1"/>
      <c r="AD53" s="1">
        <v>2</v>
      </c>
      <c r="AL53" s="1"/>
    </row>
    <row r="54" spans="3:38" x14ac:dyDescent="0.3">
      <c r="C54" s="39"/>
      <c r="D54" s="39"/>
      <c r="E54" s="1">
        <v>3</v>
      </c>
      <c r="M54" s="1"/>
      <c r="O54" s="59"/>
      <c r="Q54" s="39"/>
      <c r="R54" s="1">
        <v>7</v>
      </c>
      <c r="Z54" s="1"/>
      <c r="AD54" s="1">
        <v>3</v>
      </c>
      <c r="AL54" s="1"/>
    </row>
    <row r="55" spans="3:38" x14ac:dyDescent="0.3">
      <c r="C55" s="39"/>
      <c r="D55" s="39"/>
      <c r="E55" s="1">
        <v>4</v>
      </c>
      <c r="M55" s="1"/>
      <c r="O55" s="59"/>
      <c r="Q55" s="39"/>
      <c r="R55" s="1">
        <v>8</v>
      </c>
      <c r="Z55" s="1"/>
      <c r="AD55" s="1">
        <v>4</v>
      </c>
      <c r="AL55" s="1"/>
    </row>
    <row r="56" spans="3:38" x14ac:dyDescent="0.3">
      <c r="C56" s="39"/>
      <c r="D56" s="39"/>
      <c r="E56" s="1">
        <v>5</v>
      </c>
      <c r="M56" s="1"/>
      <c r="O56" s="59"/>
      <c r="Q56" s="39"/>
      <c r="R56" s="1">
        <v>9</v>
      </c>
      <c r="Z56" s="1"/>
      <c r="AD56" s="1">
        <v>5</v>
      </c>
      <c r="AL56" s="1"/>
    </row>
    <row r="57" spans="3:38" x14ac:dyDescent="0.3">
      <c r="C57" s="39"/>
      <c r="D57" s="39"/>
      <c r="E57" s="1">
        <v>6</v>
      </c>
      <c r="M57" s="1"/>
      <c r="O57" s="59"/>
      <c r="Q57" s="39"/>
      <c r="R57" s="1">
        <v>10</v>
      </c>
      <c r="Z57" s="1"/>
      <c r="AD57" s="1">
        <v>6</v>
      </c>
      <c r="AL57" s="1"/>
    </row>
    <row r="58" spans="3:38" x14ac:dyDescent="0.3">
      <c r="C58" s="39"/>
      <c r="D58" s="39"/>
      <c r="E58" s="1">
        <v>7</v>
      </c>
      <c r="M58" s="1"/>
      <c r="O58" s="59"/>
      <c r="Q58" s="40"/>
      <c r="R58" s="1" t="s">
        <v>20</v>
      </c>
      <c r="Z58" s="1"/>
      <c r="AD58" s="1">
        <v>7</v>
      </c>
      <c r="AL58" s="1"/>
    </row>
    <row r="59" spans="3:38" x14ac:dyDescent="0.3">
      <c r="C59" s="39"/>
      <c r="D59" s="39"/>
      <c r="E59" s="1">
        <v>8</v>
      </c>
      <c r="M59" s="1"/>
      <c r="Q59" s="47"/>
      <c r="Z59" s="1"/>
      <c r="AD59" s="1">
        <v>8</v>
      </c>
      <c r="AL59" s="1"/>
    </row>
    <row r="60" spans="3:38" x14ac:dyDescent="0.3">
      <c r="C60" s="39"/>
      <c r="D60" s="39"/>
      <c r="E60" s="1">
        <v>9</v>
      </c>
      <c r="M60" s="1"/>
      <c r="Q60" s="40"/>
      <c r="R60" s="1">
        <v>1</v>
      </c>
      <c r="Z60" s="1"/>
      <c r="AD60" s="1">
        <v>9</v>
      </c>
      <c r="AL60" s="1"/>
    </row>
    <row r="61" spans="3:38" x14ac:dyDescent="0.3">
      <c r="C61" s="39"/>
      <c r="D61" s="39"/>
      <c r="E61" s="1">
        <v>10</v>
      </c>
      <c r="M61" s="1"/>
      <c r="Q61" s="40"/>
      <c r="R61" s="1">
        <v>2</v>
      </c>
      <c r="Z61" s="1"/>
      <c r="AD61" s="1">
        <v>10</v>
      </c>
      <c r="AL61" s="1"/>
    </row>
    <row r="62" spans="3:38" x14ac:dyDescent="0.3">
      <c r="C62" s="40"/>
      <c r="D62" s="40"/>
      <c r="E62" s="1" t="s">
        <v>20</v>
      </c>
      <c r="M62" s="1"/>
      <c r="Q62" s="40"/>
      <c r="R62" s="1">
        <v>3</v>
      </c>
      <c r="Z62" s="1"/>
      <c r="AD62" s="1" t="s">
        <v>20</v>
      </c>
      <c r="AL62" s="1"/>
    </row>
    <row r="63" spans="3:38" x14ac:dyDescent="0.3">
      <c r="C63" s="47"/>
      <c r="D63" s="47"/>
      <c r="M63" s="1"/>
      <c r="Q63" s="40"/>
      <c r="R63" s="1">
        <v>4</v>
      </c>
      <c r="Z63" s="1"/>
      <c r="AL63" s="1"/>
    </row>
    <row r="64" spans="3:38" x14ac:dyDescent="0.3">
      <c r="C64" s="40"/>
      <c r="D64" s="40"/>
      <c r="E64" s="1">
        <v>1</v>
      </c>
      <c r="M64" s="1"/>
      <c r="R64" s="1">
        <v>5</v>
      </c>
      <c r="Z64" s="1"/>
      <c r="AD64" s="1">
        <v>1</v>
      </c>
      <c r="AL64" s="1"/>
    </row>
    <row r="65" spans="3:38" x14ac:dyDescent="0.3">
      <c r="C65" s="40"/>
      <c r="D65" s="40"/>
      <c r="E65" s="1">
        <v>2</v>
      </c>
      <c r="M65" s="1"/>
      <c r="Q65" s="39"/>
      <c r="R65" s="1">
        <v>6</v>
      </c>
      <c r="Z65" s="1"/>
      <c r="AD65" s="1">
        <v>2</v>
      </c>
      <c r="AL65" s="1"/>
    </row>
    <row r="66" spans="3:38" x14ac:dyDescent="0.3">
      <c r="C66" s="40"/>
      <c r="D66" s="40"/>
      <c r="E66" s="1">
        <v>3</v>
      </c>
      <c r="M66" s="1"/>
      <c r="Q66" s="39"/>
      <c r="R66" s="1">
        <v>7</v>
      </c>
      <c r="Z66" s="1"/>
      <c r="AD66" s="1">
        <v>3</v>
      </c>
      <c r="AL66" s="1"/>
    </row>
    <row r="67" spans="3:38" x14ac:dyDescent="0.3">
      <c r="C67" s="40"/>
      <c r="D67" s="40"/>
      <c r="E67" s="1">
        <v>4</v>
      </c>
      <c r="M67" s="1"/>
      <c r="R67" s="1">
        <v>8</v>
      </c>
      <c r="Z67" s="1"/>
      <c r="AD67" s="1">
        <v>4</v>
      </c>
      <c r="AL67" s="1"/>
    </row>
    <row r="68" spans="3:38" x14ac:dyDescent="0.3">
      <c r="E68" s="1">
        <v>5</v>
      </c>
      <c r="M68" s="1"/>
      <c r="R68" s="1">
        <v>9</v>
      </c>
      <c r="Z68" s="1"/>
      <c r="AD68" s="1">
        <v>5</v>
      </c>
      <c r="AL68" s="1"/>
    </row>
    <row r="69" spans="3:38" x14ac:dyDescent="0.3">
      <c r="C69" s="39"/>
      <c r="D69" s="39"/>
      <c r="E69" s="1">
        <v>6</v>
      </c>
      <c r="M69" s="1"/>
      <c r="R69" s="1">
        <v>10</v>
      </c>
      <c r="Z69" s="1"/>
      <c r="AD69" s="1">
        <v>6</v>
      </c>
      <c r="AL69" s="1"/>
    </row>
    <row r="70" spans="3:38" x14ac:dyDescent="0.3">
      <c r="C70" s="39"/>
      <c r="D70" s="39"/>
      <c r="E70" s="1">
        <v>7</v>
      </c>
      <c r="M70" s="1"/>
      <c r="Q70" s="40"/>
      <c r="R70" s="1" t="s">
        <v>20</v>
      </c>
      <c r="Z70" s="1"/>
      <c r="AD70" s="1">
        <v>7</v>
      </c>
      <c r="AL70" s="1"/>
    </row>
    <row r="71" spans="3:38" x14ac:dyDescent="0.3">
      <c r="E71" s="1">
        <v>8</v>
      </c>
      <c r="M71" s="1"/>
      <c r="Q71" s="47"/>
      <c r="Z71" s="1"/>
      <c r="AD71" s="1">
        <v>8</v>
      </c>
      <c r="AL71" s="1"/>
    </row>
    <row r="72" spans="3:38" x14ac:dyDescent="0.3">
      <c r="E72" s="1">
        <v>9</v>
      </c>
      <c r="M72" s="1"/>
      <c r="R72" s="1">
        <v>1</v>
      </c>
      <c r="Z72" s="1"/>
      <c r="AD72" s="1">
        <v>9</v>
      </c>
      <c r="AL72" s="1"/>
    </row>
    <row r="73" spans="3:38" x14ac:dyDescent="0.3">
      <c r="E73" s="1">
        <v>10</v>
      </c>
      <c r="M73" s="1"/>
      <c r="R73" s="1">
        <v>2</v>
      </c>
      <c r="Z73" s="1"/>
      <c r="AD73" s="1">
        <v>10</v>
      </c>
      <c r="AL73" s="1"/>
    </row>
    <row r="74" spans="3:38" x14ac:dyDescent="0.3">
      <c r="C74" s="40"/>
      <c r="D74" s="40"/>
      <c r="E74" s="1" t="s">
        <v>20</v>
      </c>
      <c r="M74" s="1"/>
      <c r="R74" s="1">
        <v>3</v>
      </c>
      <c r="Z74" s="1"/>
      <c r="AD74" s="1" t="s">
        <v>20</v>
      </c>
      <c r="AL74" s="1"/>
    </row>
    <row r="75" spans="3:38" x14ac:dyDescent="0.3">
      <c r="C75" s="47"/>
      <c r="D75" s="47"/>
      <c r="M75" s="1"/>
      <c r="R75" s="1">
        <v>4</v>
      </c>
      <c r="Z75" s="1"/>
      <c r="AL75" s="1"/>
    </row>
    <row r="76" spans="3:38" x14ac:dyDescent="0.3">
      <c r="E76" s="1">
        <v>1</v>
      </c>
      <c r="M76" s="1"/>
      <c r="R76" s="1">
        <v>5</v>
      </c>
      <c r="Z76" s="1"/>
      <c r="AD76" s="1">
        <v>1</v>
      </c>
      <c r="AL76" s="1"/>
    </row>
    <row r="77" spans="3:38" x14ac:dyDescent="0.3">
      <c r="E77" s="1">
        <v>2</v>
      </c>
      <c r="M77" s="1"/>
      <c r="R77" s="1">
        <v>6</v>
      </c>
      <c r="Z77" s="1"/>
      <c r="AD77" s="1">
        <v>2</v>
      </c>
      <c r="AL77" s="1"/>
    </row>
    <row r="78" spans="3:38" x14ac:dyDescent="0.3">
      <c r="E78" s="1">
        <v>3</v>
      </c>
      <c r="M78" s="1"/>
      <c r="R78" s="1">
        <v>7</v>
      </c>
      <c r="Z78" s="1"/>
      <c r="AD78" s="1">
        <v>3</v>
      </c>
      <c r="AL78" s="1"/>
    </row>
    <row r="79" spans="3:38" x14ac:dyDescent="0.3">
      <c r="E79" s="1">
        <v>4</v>
      </c>
      <c r="M79" s="1"/>
      <c r="R79" s="1">
        <v>8</v>
      </c>
      <c r="Z79" s="1"/>
      <c r="AD79" s="1">
        <v>4</v>
      </c>
      <c r="AL79" s="1"/>
    </row>
    <row r="80" spans="3:38" x14ac:dyDescent="0.3">
      <c r="E80" s="1">
        <v>5</v>
      </c>
      <c r="M80" s="1"/>
      <c r="R80" s="1">
        <v>9</v>
      </c>
      <c r="Z80" s="1"/>
      <c r="AD80" s="1">
        <v>5</v>
      </c>
      <c r="AL80" s="1"/>
    </row>
    <row r="81" spans="5:38" x14ac:dyDescent="0.3">
      <c r="E81" s="1">
        <v>6</v>
      </c>
      <c r="M81" s="1"/>
      <c r="R81" s="1">
        <v>10</v>
      </c>
      <c r="Z81" s="1"/>
      <c r="AD81" s="1">
        <v>6</v>
      </c>
      <c r="AL81" s="1"/>
    </row>
    <row r="82" spans="5:38" x14ac:dyDescent="0.3">
      <c r="E82" s="1">
        <v>7</v>
      </c>
      <c r="M82" s="1"/>
      <c r="R82" s="1" t="s">
        <v>20</v>
      </c>
      <c r="Z82" s="1"/>
      <c r="AD82" s="1">
        <v>7</v>
      </c>
      <c r="AL82" s="1"/>
    </row>
    <row r="83" spans="5:38" x14ac:dyDescent="0.3">
      <c r="E83" s="1">
        <v>8</v>
      </c>
      <c r="M83" s="1"/>
      <c r="Z83" s="1"/>
      <c r="AD83" s="1">
        <v>8</v>
      </c>
      <c r="AL83" s="1"/>
    </row>
    <row r="84" spans="5:38" x14ac:dyDescent="0.3">
      <c r="E84" s="1">
        <v>9</v>
      </c>
      <c r="M84" s="1"/>
      <c r="R84" s="1">
        <v>1</v>
      </c>
      <c r="Z84" s="1"/>
      <c r="AD84" s="1">
        <v>9</v>
      </c>
      <c r="AL84" s="1"/>
    </row>
    <row r="85" spans="5:38" x14ac:dyDescent="0.3">
      <c r="E85" s="1">
        <v>10</v>
      </c>
      <c r="M85" s="1"/>
      <c r="R85" s="1">
        <v>2</v>
      </c>
      <c r="Z85" s="1"/>
      <c r="AD85" s="1">
        <v>10</v>
      </c>
      <c r="AL85" s="1"/>
    </row>
    <row r="86" spans="5:38" x14ac:dyDescent="0.3">
      <c r="E86" s="1" t="s">
        <v>20</v>
      </c>
      <c r="M86" s="1"/>
      <c r="R86" s="1">
        <v>3</v>
      </c>
      <c r="Z86" s="1"/>
      <c r="AD86" s="1" t="s">
        <v>20</v>
      </c>
      <c r="AL86" s="1"/>
    </row>
    <row r="87" spans="5:38" x14ac:dyDescent="0.3">
      <c r="M87" s="1"/>
      <c r="R87" s="1">
        <v>4</v>
      </c>
      <c r="Z87" s="1"/>
      <c r="AL87" s="1"/>
    </row>
    <row r="88" spans="5:38" x14ac:dyDescent="0.3">
      <c r="E88" s="1">
        <v>1</v>
      </c>
      <c r="M88" s="1"/>
      <c r="R88" s="1">
        <v>5</v>
      </c>
      <c r="Z88" s="1"/>
      <c r="AD88" s="1">
        <v>1</v>
      </c>
      <c r="AL88" s="1"/>
    </row>
    <row r="89" spans="5:38" x14ac:dyDescent="0.3">
      <c r="E89" s="1">
        <v>2</v>
      </c>
      <c r="M89" s="1"/>
      <c r="R89" s="1">
        <v>6</v>
      </c>
      <c r="Z89" s="1"/>
      <c r="AD89" s="1">
        <v>2</v>
      </c>
      <c r="AL89" s="1"/>
    </row>
    <row r="90" spans="5:38" x14ac:dyDescent="0.3">
      <c r="E90" s="1">
        <v>3</v>
      </c>
      <c r="M90" s="1"/>
      <c r="R90" s="1">
        <v>7</v>
      </c>
      <c r="Z90" s="1"/>
      <c r="AD90" s="1">
        <v>3</v>
      </c>
      <c r="AL90" s="1"/>
    </row>
    <row r="91" spans="5:38" x14ac:dyDescent="0.3">
      <c r="E91" s="1">
        <v>4</v>
      </c>
      <c r="M91" s="1"/>
      <c r="R91" s="1">
        <v>8</v>
      </c>
      <c r="Z91" s="1"/>
      <c r="AD91" s="1">
        <v>4</v>
      </c>
      <c r="AL91" s="1"/>
    </row>
    <row r="92" spans="5:38" x14ac:dyDescent="0.3">
      <c r="E92" s="1">
        <v>5</v>
      </c>
      <c r="M92" s="1"/>
      <c r="R92" s="1">
        <v>9</v>
      </c>
      <c r="Z92" s="1"/>
      <c r="AD92" s="1">
        <v>5</v>
      </c>
      <c r="AL92" s="1"/>
    </row>
    <row r="93" spans="5:38" x14ac:dyDescent="0.3">
      <c r="E93" s="1">
        <v>6</v>
      </c>
      <c r="M93" s="1"/>
      <c r="R93" s="1">
        <v>10</v>
      </c>
      <c r="Z93" s="1"/>
      <c r="AD93" s="1">
        <v>6</v>
      </c>
      <c r="AL93" s="1"/>
    </row>
    <row r="94" spans="5:38" x14ac:dyDescent="0.3">
      <c r="E94" s="1">
        <v>7</v>
      </c>
      <c r="M94" s="1"/>
      <c r="R94" s="1" t="s">
        <v>20</v>
      </c>
      <c r="Z94" s="1"/>
      <c r="AD94" s="1">
        <v>7</v>
      </c>
      <c r="AL94" s="1"/>
    </row>
    <row r="95" spans="5:38" x14ac:dyDescent="0.3">
      <c r="E95" s="1">
        <v>8</v>
      </c>
      <c r="M95" s="1"/>
      <c r="Z95" s="1"/>
      <c r="AD95" s="1">
        <v>8</v>
      </c>
      <c r="AL95" s="1"/>
    </row>
    <row r="96" spans="5:38" x14ac:dyDescent="0.3">
      <c r="E96" s="1">
        <v>9</v>
      </c>
      <c r="M96" s="1"/>
      <c r="R96" s="1">
        <v>1</v>
      </c>
      <c r="Z96" s="1"/>
      <c r="AD96" s="1">
        <v>9</v>
      </c>
      <c r="AL96" s="1"/>
    </row>
    <row r="97" spans="5:38" x14ac:dyDescent="0.3">
      <c r="E97" s="1">
        <v>10</v>
      </c>
      <c r="M97" s="1"/>
      <c r="R97" s="1">
        <v>2</v>
      </c>
      <c r="Z97" s="1"/>
      <c r="AD97" s="1">
        <v>10</v>
      </c>
      <c r="AL97" s="1"/>
    </row>
    <row r="98" spans="5:38" x14ac:dyDescent="0.3">
      <c r="E98" s="1" t="s">
        <v>20</v>
      </c>
      <c r="M98" s="1"/>
      <c r="R98" s="1">
        <v>3</v>
      </c>
      <c r="Z98" s="1"/>
      <c r="AD98" s="1" t="s">
        <v>20</v>
      </c>
      <c r="AL98" s="1"/>
    </row>
    <row r="99" spans="5:38" x14ac:dyDescent="0.3">
      <c r="M99" s="1"/>
      <c r="R99" s="1">
        <v>4</v>
      </c>
      <c r="Z99" s="1"/>
      <c r="AL99" s="1"/>
    </row>
    <row r="100" spans="5:38" x14ac:dyDescent="0.3">
      <c r="E100" s="1">
        <v>1</v>
      </c>
      <c r="M100" s="1"/>
      <c r="R100" s="1">
        <v>5</v>
      </c>
      <c r="Z100" s="1"/>
      <c r="AD100" s="1">
        <v>1</v>
      </c>
      <c r="AL100" s="1"/>
    </row>
    <row r="101" spans="5:38" x14ac:dyDescent="0.3">
      <c r="E101" s="1">
        <v>2</v>
      </c>
      <c r="M101" s="1"/>
      <c r="R101" s="1">
        <v>6</v>
      </c>
      <c r="Z101" s="1"/>
      <c r="AD101" s="1">
        <v>2</v>
      </c>
      <c r="AL101" s="1"/>
    </row>
    <row r="102" spans="5:38" x14ac:dyDescent="0.3">
      <c r="E102" s="1">
        <v>3</v>
      </c>
      <c r="M102" s="1"/>
      <c r="R102" s="1">
        <v>7</v>
      </c>
      <c r="Z102" s="1"/>
      <c r="AD102" s="1">
        <v>3</v>
      </c>
      <c r="AL102" s="1"/>
    </row>
    <row r="103" spans="5:38" x14ac:dyDescent="0.3">
      <c r="E103" s="1">
        <v>4</v>
      </c>
      <c r="M103" s="1"/>
      <c r="R103" s="1">
        <v>8</v>
      </c>
      <c r="Z103" s="1"/>
      <c r="AD103" s="1">
        <v>4</v>
      </c>
      <c r="AL103" s="1"/>
    </row>
    <row r="104" spans="5:38" x14ac:dyDescent="0.3">
      <c r="E104" s="1">
        <v>5</v>
      </c>
      <c r="M104" s="1"/>
      <c r="R104" s="1">
        <v>9</v>
      </c>
      <c r="Z104" s="1"/>
      <c r="AD104" s="1">
        <v>5</v>
      </c>
      <c r="AL104" s="1"/>
    </row>
    <row r="105" spans="5:38" x14ac:dyDescent="0.3">
      <c r="E105" s="1">
        <v>6</v>
      </c>
      <c r="M105" s="1"/>
      <c r="R105" s="1">
        <v>10</v>
      </c>
      <c r="Z105" s="1"/>
      <c r="AD105" s="1">
        <v>6</v>
      </c>
      <c r="AL105" s="1"/>
    </row>
    <row r="106" spans="5:38" x14ac:dyDescent="0.3">
      <c r="E106" s="1">
        <v>7</v>
      </c>
      <c r="M106" s="1"/>
      <c r="R106" s="1" t="s">
        <v>20</v>
      </c>
      <c r="Z106" s="1"/>
      <c r="AD106" s="1">
        <v>7</v>
      </c>
      <c r="AL106" s="1"/>
    </row>
    <row r="107" spans="5:38" x14ac:dyDescent="0.3">
      <c r="E107" s="1">
        <v>8</v>
      </c>
      <c r="M107" s="1"/>
      <c r="Z107" s="1"/>
      <c r="AD107" s="1">
        <v>8</v>
      </c>
      <c r="AL107" s="1"/>
    </row>
    <row r="108" spans="5:38" x14ac:dyDescent="0.3">
      <c r="E108" s="1">
        <v>9</v>
      </c>
      <c r="M108" s="1"/>
      <c r="Z108" s="1"/>
      <c r="AD108" s="1">
        <v>9</v>
      </c>
      <c r="AL108" s="1"/>
    </row>
    <row r="109" spans="5:38" x14ac:dyDescent="0.3">
      <c r="E109" s="1">
        <v>10</v>
      </c>
      <c r="M109" s="1"/>
      <c r="Z109" s="1"/>
      <c r="AD109" s="1">
        <v>10</v>
      </c>
      <c r="AL109" s="1"/>
    </row>
    <row r="110" spans="5:38" x14ac:dyDescent="0.3">
      <c r="E110" s="1" t="s">
        <v>20</v>
      </c>
      <c r="M110" s="1"/>
      <c r="Z110" s="1"/>
      <c r="AD110" s="1" t="s">
        <v>20</v>
      </c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O114"/>
  <sheetViews>
    <sheetView tabSelected="1" topLeftCell="J9" zoomScaleNormal="100" workbookViewId="0">
      <selection activeCell="AE42" sqref="AE42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8" width="9.109375" style="1"/>
    <col min="9" max="9" width="14.44140625" style="137" customWidth="1"/>
    <col min="10" max="10" width="17.88671875" style="1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1" ht="15" customHeight="1" x14ac:dyDescent="0.3">
      <c r="A1" s="158" t="s">
        <v>104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105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105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1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1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133" t="s">
        <v>11</v>
      </c>
      <c r="K3" s="2"/>
      <c r="L3" s="2"/>
      <c r="M3" s="2"/>
      <c r="O3" s="6" t="s">
        <v>17</v>
      </c>
      <c r="P3" s="5" t="s">
        <v>101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101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1" x14ac:dyDescent="0.3">
      <c r="A4" s="10" t="s">
        <v>106</v>
      </c>
      <c r="B4" s="23">
        <v>0.46875</v>
      </c>
      <c r="C4" s="12">
        <v>0</v>
      </c>
      <c r="D4" s="39">
        <v>0</v>
      </c>
      <c r="G4" s="15">
        <v>0.05</v>
      </c>
      <c r="I4" s="134">
        <v>475.2</v>
      </c>
      <c r="J4" s="20"/>
      <c r="M4" s="1"/>
      <c r="N4" s="68">
        <v>0</v>
      </c>
      <c r="O4" s="4" t="s">
        <v>106</v>
      </c>
      <c r="P4" s="94">
        <v>0.6694444444444444</v>
      </c>
      <c r="Q4" s="14">
        <v>0</v>
      </c>
      <c r="R4" s="35">
        <v>0</v>
      </c>
      <c r="U4" s="21">
        <v>3.0800000000000001E-2</v>
      </c>
      <c r="W4" s="18">
        <v>1075.3</v>
      </c>
      <c r="X4" s="18">
        <v>1075.3</v>
      </c>
      <c r="Z4" s="1"/>
      <c r="AA4" s="77"/>
      <c r="AB4" s="115" t="s">
        <v>16</v>
      </c>
      <c r="AC4" s="113">
        <v>0.40902777777777777</v>
      </c>
      <c r="AD4" s="74">
        <v>0</v>
      </c>
      <c r="AE4" s="87">
        <v>0</v>
      </c>
      <c r="AF4" s="13"/>
      <c r="AG4" s="13"/>
      <c r="AH4" s="13"/>
      <c r="AI4" s="97">
        <v>2.2100000000000002E-2</v>
      </c>
      <c r="AJ4" s="13"/>
      <c r="AK4" s="87">
        <v>9812.2000000000007</v>
      </c>
      <c r="AL4" s="1">
        <f>(AE4+AE27+'100% s-8 Duplicate'!AD4)/3</f>
        <v>0</v>
      </c>
      <c r="AM4">
        <f>(AK4+AK27+'100% s-8 Duplicate'!AJ4)/3</f>
        <v>5597.5333333333328</v>
      </c>
      <c r="AN4" s="1">
        <f>(AE4+AE27)/2</f>
        <v>0</v>
      </c>
      <c r="AO4">
        <v>8500</v>
      </c>
    </row>
    <row r="5" spans="1:41" x14ac:dyDescent="0.3">
      <c r="B5" s="23">
        <v>0.47013888888888888</v>
      </c>
      <c r="C5" s="12">
        <v>2</v>
      </c>
      <c r="D5" s="39">
        <f>SUM(D4,C5)</f>
        <v>2</v>
      </c>
      <c r="G5" s="15">
        <v>4.9299999999999997E-2</v>
      </c>
      <c r="I5" s="134">
        <v>415.8</v>
      </c>
      <c r="J5" s="20"/>
      <c r="M5" s="1"/>
      <c r="P5" s="94">
        <v>0.67083333333333339</v>
      </c>
      <c r="Q5" s="12">
        <v>2</v>
      </c>
      <c r="R5" s="39">
        <f>SUM(N4,Q5)</f>
        <v>2</v>
      </c>
      <c r="U5" s="21">
        <v>3.8899999999999997E-2</v>
      </c>
      <c r="W5" s="18">
        <v>894.4</v>
      </c>
      <c r="X5" s="18">
        <v>894.4</v>
      </c>
      <c r="Z5" s="1"/>
      <c r="AB5" s="115"/>
      <c r="AD5" s="1">
        <v>1</v>
      </c>
      <c r="AE5" s="1">
        <f>SUM(AE3,AD5)</f>
        <v>1</v>
      </c>
      <c r="AK5" s="143">
        <v>6567.3</v>
      </c>
      <c r="AL5" s="1">
        <f>(AE5+AE28+'100% s-8 Duplicate'!AD5)/3</f>
        <v>1.3333333333333333</v>
      </c>
      <c r="AM5">
        <f>(AK5+AK28+'100% s-8 Duplicate'!AJ5)/3</f>
        <v>3310.5333333333333</v>
      </c>
      <c r="AN5" s="1">
        <f t="shared" ref="AN5:AN25" si="0">(AE5+AE28)/2</f>
        <v>1.5</v>
      </c>
      <c r="AO5">
        <f t="shared" ref="AO5:AO10" si="1">(AK4+AK27)/2</f>
        <v>8396.2999999999993</v>
      </c>
    </row>
    <row r="6" spans="1:41" x14ac:dyDescent="0.3">
      <c r="B6" s="23">
        <v>0.47083333333333338</v>
      </c>
      <c r="C6" s="12">
        <v>1</v>
      </c>
      <c r="D6" s="39">
        <f t="shared" ref="D6:D35" si="2">SUM(D5,C6)</f>
        <v>3</v>
      </c>
      <c r="G6" s="15">
        <v>5.8099999999999999E-2</v>
      </c>
      <c r="I6" s="134">
        <v>425.1</v>
      </c>
      <c r="J6" s="20"/>
      <c r="M6" s="1"/>
      <c r="P6" s="94">
        <v>0.67222222222222217</v>
      </c>
      <c r="Q6" s="12">
        <v>2</v>
      </c>
      <c r="R6" s="39">
        <f t="shared" ref="R6:R39" si="3">SUM(R5,Q6)</f>
        <v>4</v>
      </c>
      <c r="U6" s="21">
        <v>2.9899999999999999E-2</v>
      </c>
      <c r="W6" s="18"/>
      <c r="X6" s="18">
        <v>1260.9000000000001</v>
      </c>
      <c r="Z6" s="1"/>
      <c r="AB6" s="115"/>
      <c r="AC6" s="113">
        <v>0.40972222222222227</v>
      </c>
      <c r="AD6" s="74">
        <v>1</v>
      </c>
      <c r="AE6" s="51">
        <f t="shared" ref="AE6:AE25" si="4">SUM(AE5,AD6)</f>
        <v>2</v>
      </c>
      <c r="AF6" s="13"/>
      <c r="AG6" s="13"/>
      <c r="AH6" s="13"/>
      <c r="AI6" s="97">
        <v>2.7300000000000001E-2</v>
      </c>
      <c r="AJ6" s="13"/>
      <c r="AK6" s="87">
        <v>3382.2</v>
      </c>
      <c r="AL6" s="1">
        <f>(AE6+AE29+'100% s-8 Duplicate'!AD6)/3</f>
        <v>2.3333333333333335</v>
      </c>
      <c r="AM6">
        <f>(AK6+AK29+'100% s-8 Duplicate'!AJ6)/3</f>
        <v>2267.5</v>
      </c>
      <c r="AN6" s="1">
        <f t="shared" si="0"/>
        <v>3</v>
      </c>
      <c r="AO6">
        <f t="shared" si="1"/>
        <v>4965.8</v>
      </c>
    </row>
    <row r="7" spans="1:41" x14ac:dyDescent="0.3">
      <c r="B7" s="23">
        <v>0.47361111111111115</v>
      </c>
      <c r="C7" s="12">
        <v>4</v>
      </c>
      <c r="D7" s="39">
        <f t="shared" si="2"/>
        <v>7</v>
      </c>
      <c r="G7" s="15">
        <v>5.21E-2</v>
      </c>
      <c r="I7" s="134">
        <v>387.2</v>
      </c>
      <c r="J7" s="20"/>
      <c r="M7" s="1"/>
      <c r="P7" s="94">
        <v>0.67291666666666661</v>
      </c>
      <c r="Q7" s="12">
        <v>1</v>
      </c>
      <c r="R7" s="39">
        <f t="shared" si="3"/>
        <v>5</v>
      </c>
      <c r="U7" s="21">
        <v>3.3399999999999999E-2</v>
      </c>
      <c r="W7" s="18"/>
      <c r="X7" s="18">
        <v>1113.8</v>
      </c>
      <c r="Z7" s="1"/>
      <c r="AB7" s="115"/>
      <c r="AC7" s="113">
        <v>0.41250000000000003</v>
      </c>
      <c r="AD7" s="74">
        <v>4</v>
      </c>
      <c r="AE7" s="74">
        <f t="shared" si="4"/>
        <v>6</v>
      </c>
      <c r="AF7" s="13"/>
      <c r="AG7" s="13"/>
      <c r="AH7" s="13"/>
      <c r="AI7" s="97">
        <v>2.7300000000000001E-2</v>
      </c>
      <c r="AJ7" s="13"/>
      <c r="AK7" s="87">
        <v>2281.1999999999998</v>
      </c>
      <c r="AL7" s="1">
        <f>(AE7+AE30+'100% s-8 Duplicate'!AD7)/3</f>
        <v>5.333333333333333</v>
      </c>
      <c r="AM7">
        <f>(AK7+AK30+'100% s-8 Duplicate'!AJ7)/3</f>
        <v>2253.9666666666667</v>
      </c>
      <c r="AN7" s="1">
        <f t="shared" si="0"/>
        <v>6</v>
      </c>
      <c r="AO7">
        <f t="shared" si="1"/>
        <v>3401.25</v>
      </c>
    </row>
    <row r="8" spans="1:41" x14ac:dyDescent="0.3">
      <c r="B8" s="23">
        <v>0.47916666666666669</v>
      </c>
      <c r="C8" s="12">
        <v>8</v>
      </c>
      <c r="D8" s="39">
        <f t="shared" si="2"/>
        <v>15</v>
      </c>
      <c r="G8" s="15">
        <v>6.8500000000000005E-2</v>
      </c>
      <c r="I8" s="134">
        <v>395.8</v>
      </c>
      <c r="J8" s="20"/>
      <c r="M8" s="1"/>
      <c r="P8" s="94">
        <v>0.67499999999999993</v>
      </c>
      <c r="Q8" s="12">
        <v>3</v>
      </c>
      <c r="R8" s="39">
        <f t="shared" si="3"/>
        <v>8</v>
      </c>
      <c r="U8" s="21">
        <v>3.0099999999999998E-2</v>
      </c>
      <c r="W8" s="18"/>
      <c r="X8" s="18">
        <v>1000</v>
      </c>
      <c r="Z8" s="1"/>
      <c r="AB8" s="115"/>
      <c r="AC8" s="113">
        <v>0.41319444444444442</v>
      </c>
      <c r="AD8" s="74">
        <v>1</v>
      </c>
      <c r="AE8" s="74">
        <f t="shared" si="4"/>
        <v>7</v>
      </c>
      <c r="AF8" s="13"/>
      <c r="AG8" s="13"/>
      <c r="AH8" s="13"/>
      <c r="AI8" s="97">
        <v>3.1399999999999997E-2</v>
      </c>
      <c r="AJ8" s="13"/>
      <c r="AK8" s="87">
        <v>1879.1</v>
      </c>
      <c r="AL8" s="1">
        <f>(AE8+AE31+'100% s-8 Duplicate'!AD8)/3</f>
        <v>5.333333333333333</v>
      </c>
      <c r="AM8">
        <f>(AK8+AK31+'100% s-8 Duplicate'!AJ8)/3</f>
        <v>1724.8333333333333</v>
      </c>
      <c r="AN8" s="1">
        <f t="shared" si="0"/>
        <v>7.5</v>
      </c>
      <c r="AO8">
        <f t="shared" si="1"/>
        <v>3380.95</v>
      </c>
    </row>
    <row r="9" spans="1:41" x14ac:dyDescent="0.3">
      <c r="B9" s="23">
        <v>0.47986111111111113</v>
      </c>
      <c r="C9" s="12">
        <v>1</v>
      </c>
      <c r="D9" s="39">
        <f t="shared" si="2"/>
        <v>16</v>
      </c>
      <c r="G9" s="15">
        <v>4.8000000000000001E-2</v>
      </c>
      <c r="I9" s="134">
        <v>414.4</v>
      </c>
      <c r="J9" s="20"/>
      <c r="M9" s="1"/>
      <c r="P9" s="94">
        <v>0.67708333333333337</v>
      </c>
      <c r="Q9" s="12">
        <v>3</v>
      </c>
      <c r="R9" s="39">
        <f t="shared" si="3"/>
        <v>11</v>
      </c>
      <c r="U9" s="21">
        <v>3.9600000000000003E-2</v>
      </c>
      <c r="W9" s="18">
        <v>629.5</v>
      </c>
      <c r="X9" s="18">
        <v>629.5</v>
      </c>
      <c r="Z9" s="1"/>
      <c r="AB9" s="115"/>
      <c r="AC9" s="113">
        <v>0.41388888888888892</v>
      </c>
      <c r="AD9" s="74">
        <v>1</v>
      </c>
      <c r="AE9" s="74">
        <f t="shared" si="4"/>
        <v>8</v>
      </c>
      <c r="AF9" s="13"/>
      <c r="AG9" s="13"/>
      <c r="AH9" s="13"/>
      <c r="AI9" s="97">
        <v>3.7600000000000001E-2</v>
      </c>
      <c r="AJ9" s="13"/>
      <c r="AK9" s="87">
        <v>1694.3</v>
      </c>
      <c r="AL9" s="1">
        <f>(AE9+AE32+'100% s-8 Duplicate'!AD9)/3</f>
        <v>6.666666666666667</v>
      </c>
      <c r="AM9">
        <f>(AK9+AK32+'100% s-8 Duplicate'!AJ9)/3</f>
        <v>1723.4666666666665</v>
      </c>
      <c r="AN9" s="1">
        <f t="shared" si="0"/>
        <v>9.5</v>
      </c>
      <c r="AO9">
        <f t="shared" si="1"/>
        <v>2587.25</v>
      </c>
    </row>
    <row r="10" spans="1:41" x14ac:dyDescent="0.3">
      <c r="B10" s="23">
        <v>0.48055555555555557</v>
      </c>
      <c r="C10" s="12">
        <v>1</v>
      </c>
      <c r="D10" s="39">
        <f t="shared" si="2"/>
        <v>17</v>
      </c>
      <c r="G10" s="15">
        <v>5.8999999999999997E-2</v>
      </c>
      <c r="I10" s="134">
        <v>411.9</v>
      </c>
      <c r="J10" s="20"/>
      <c r="M10" s="1"/>
      <c r="P10" s="94">
        <v>0.6791666666666667</v>
      </c>
      <c r="Q10" s="12">
        <v>3</v>
      </c>
      <c r="R10" s="39">
        <f t="shared" si="3"/>
        <v>14</v>
      </c>
      <c r="U10" s="21">
        <v>4.3999999999999997E-2</v>
      </c>
      <c r="W10" s="18"/>
      <c r="X10" s="18">
        <v>517.4</v>
      </c>
      <c r="Z10" s="1"/>
      <c r="AB10" s="115"/>
      <c r="AC10" s="113">
        <v>0.4152777777777778</v>
      </c>
      <c r="AD10" s="74">
        <v>2</v>
      </c>
      <c r="AE10" s="74">
        <f t="shared" si="4"/>
        <v>10</v>
      </c>
      <c r="AF10" s="13"/>
      <c r="AG10" s="13"/>
      <c r="AH10" s="13"/>
      <c r="AI10" s="97">
        <v>3.9300000000000002E-2</v>
      </c>
      <c r="AJ10" s="13"/>
      <c r="AK10" s="87">
        <v>1784.6</v>
      </c>
      <c r="AL10" s="1">
        <f>(AE10+AE33+'100% s-8 Duplicate'!AD10)/3</f>
        <v>11.333333333333334</v>
      </c>
      <c r="AM10">
        <f>(AK10+AK33+'100% s-8 Duplicate'!AJ10)/3</f>
        <v>812.56666666666661</v>
      </c>
      <c r="AN10" s="1">
        <f t="shared" si="0"/>
        <v>16</v>
      </c>
      <c r="AO10">
        <f t="shared" si="1"/>
        <v>2585.1999999999998</v>
      </c>
    </row>
    <row r="11" spans="1:41" x14ac:dyDescent="0.3">
      <c r="B11" s="23">
        <v>0.48125000000000001</v>
      </c>
      <c r="C11" s="12">
        <v>1</v>
      </c>
      <c r="D11" s="39">
        <f t="shared" si="2"/>
        <v>18</v>
      </c>
      <c r="G11" s="15">
        <v>5.0999999999999997E-2</v>
      </c>
      <c r="I11" s="134">
        <v>395</v>
      </c>
      <c r="J11" s="20"/>
      <c r="M11" s="1"/>
      <c r="P11" s="94">
        <v>0.69791666666666663</v>
      </c>
      <c r="Q11" s="12">
        <v>27</v>
      </c>
      <c r="R11" s="39">
        <f t="shared" si="3"/>
        <v>41</v>
      </c>
      <c r="U11" s="21">
        <v>4.1099999999999998E-2</v>
      </c>
      <c r="W11" s="18">
        <v>491.5</v>
      </c>
      <c r="X11" s="18">
        <v>491.5</v>
      </c>
      <c r="Z11" s="1"/>
      <c r="AB11" s="115"/>
      <c r="AC11" s="113">
        <v>0.41597222222222219</v>
      </c>
      <c r="AD11" s="74">
        <v>1</v>
      </c>
      <c r="AE11" s="74">
        <f t="shared" si="4"/>
        <v>11</v>
      </c>
      <c r="AF11" s="13"/>
      <c r="AG11" s="13"/>
      <c r="AH11" s="13"/>
      <c r="AI11" s="97">
        <v>2.9000000000000001E-2</v>
      </c>
      <c r="AJ11" s="13"/>
      <c r="AK11" s="87">
        <v>1853.8</v>
      </c>
      <c r="AL11" s="1">
        <f>(AE11+AE34+'100% s-8 Duplicate'!AD11)/3</f>
        <v>11.666666666666666</v>
      </c>
      <c r="AM11">
        <f>(AK11+AK34+'100% s-8 Duplicate'!AJ11)/3</f>
        <v>867.93333333333339</v>
      </c>
      <c r="AN11" s="1">
        <f t="shared" si="0"/>
        <v>17</v>
      </c>
      <c r="AO11">
        <f>(AK12+AK35)/2</f>
        <v>1387.9499999999998</v>
      </c>
    </row>
    <row r="12" spans="1:41" x14ac:dyDescent="0.3">
      <c r="B12" s="23">
        <v>0.49374999999999997</v>
      </c>
      <c r="C12" s="14">
        <v>16</v>
      </c>
      <c r="D12" s="39">
        <f t="shared" si="2"/>
        <v>34</v>
      </c>
      <c r="G12" s="15"/>
      <c r="I12" s="134">
        <v>365.4</v>
      </c>
      <c r="J12" s="20"/>
      <c r="M12" s="1"/>
      <c r="P12" s="94">
        <v>0.70208333333333339</v>
      </c>
      <c r="Q12" s="12">
        <v>6</v>
      </c>
      <c r="R12" s="39">
        <f t="shared" si="3"/>
        <v>47</v>
      </c>
      <c r="U12" s="21">
        <v>5.3999999999999999E-2</v>
      </c>
      <c r="W12" s="18">
        <v>474.1</v>
      </c>
      <c r="Z12" s="1"/>
      <c r="AB12" s="115"/>
      <c r="AC12" s="113">
        <v>0.41666666666666669</v>
      </c>
      <c r="AD12" s="74">
        <v>1</v>
      </c>
      <c r="AE12" s="74">
        <f t="shared" si="4"/>
        <v>12</v>
      </c>
      <c r="AF12" s="13"/>
      <c r="AG12" s="13"/>
      <c r="AH12" s="13"/>
      <c r="AI12" s="97">
        <v>3.0099999999999998E-2</v>
      </c>
      <c r="AJ12" s="13"/>
      <c r="AK12" s="87">
        <v>1110.3</v>
      </c>
      <c r="AL12" s="1">
        <f>(AE12+AE35+'100% s-8 Duplicate'!AD12)/3</f>
        <v>12.333333333333334</v>
      </c>
      <c r="AM12">
        <f>(AK12+AK35+'100% s-8 Duplicate'!AJ12)/3</f>
        <v>925.29999999999984</v>
      </c>
      <c r="AN12" s="1">
        <f t="shared" si="0"/>
        <v>18</v>
      </c>
    </row>
    <row r="13" spans="1:41" x14ac:dyDescent="0.3">
      <c r="B13" s="23">
        <v>0.49583333333333335</v>
      </c>
      <c r="C13" s="14">
        <v>3</v>
      </c>
      <c r="D13" s="39">
        <f t="shared" si="2"/>
        <v>37</v>
      </c>
      <c r="H13" s="19"/>
      <c r="I13" s="135">
        <v>337.3</v>
      </c>
      <c r="J13" s="20"/>
      <c r="K13" s="7"/>
      <c r="M13" s="1"/>
      <c r="P13" s="94">
        <v>0.71875</v>
      </c>
      <c r="Q13" s="14">
        <v>24</v>
      </c>
      <c r="R13" s="39">
        <f t="shared" si="3"/>
        <v>71</v>
      </c>
      <c r="U13" s="21">
        <v>5.1799999999999999E-2</v>
      </c>
      <c r="W13" s="18"/>
      <c r="X13" s="18">
        <v>477.1</v>
      </c>
      <c r="Z13" s="1"/>
      <c r="AB13" s="115"/>
      <c r="AC13" s="113">
        <v>0.41805555555555557</v>
      </c>
      <c r="AD13" s="74">
        <v>2</v>
      </c>
      <c r="AE13" s="74">
        <f t="shared" si="4"/>
        <v>14</v>
      </c>
      <c r="AF13" s="13"/>
      <c r="AG13" s="13"/>
      <c r="AH13" s="13"/>
      <c r="AI13" s="97">
        <v>2.5899999999999999E-2</v>
      </c>
      <c r="AJ13" s="13"/>
      <c r="AK13" s="87">
        <v>4023.2</v>
      </c>
      <c r="AL13" s="1">
        <f>(AE13+AE36+'100% s-8 Duplicate'!AD13)/3</f>
        <v>13.666666666666666</v>
      </c>
      <c r="AM13">
        <f>(AK13+AK36+'100% s-8 Duplicate'!AJ13)/3</f>
        <v>1645.7666666666667</v>
      </c>
      <c r="AN13" s="1">
        <f t="shared" si="0"/>
        <v>19.5</v>
      </c>
      <c r="AO13">
        <f>(AK14+AK37)/2</f>
        <v>1328.05</v>
      </c>
    </row>
    <row r="14" spans="1:41" x14ac:dyDescent="0.3">
      <c r="B14" s="23">
        <v>0.49652777777777773</v>
      </c>
      <c r="C14" s="14">
        <v>1</v>
      </c>
      <c r="D14" s="39">
        <f t="shared" si="2"/>
        <v>38</v>
      </c>
      <c r="E14" s="7"/>
      <c r="F14" s="7"/>
      <c r="G14" s="15">
        <v>4.7899999999999998E-2</v>
      </c>
      <c r="I14" s="134">
        <v>296.7</v>
      </c>
      <c r="J14" s="7"/>
      <c r="K14" s="7"/>
      <c r="M14" s="1"/>
      <c r="P14" s="94">
        <v>0.72083333333333333</v>
      </c>
      <c r="Q14" s="14">
        <v>3</v>
      </c>
      <c r="R14" s="39">
        <f t="shared" si="3"/>
        <v>74</v>
      </c>
      <c r="U14" s="21">
        <v>5.8900000000000001E-2</v>
      </c>
      <c r="V14" s="7"/>
      <c r="W14" s="29">
        <v>457.8</v>
      </c>
      <c r="Z14" s="1"/>
      <c r="AB14" s="115"/>
      <c r="AC14" s="113">
        <v>0.41875000000000001</v>
      </c>
      <c r="AD14" s="74">
        <v>1</v>
      </c>
      <c r="AE14" s="74">
        <f t="shared" si="4"/>
        <v>15</v>
      </c>
      <c r="AF14" s="13"/>
      <c r="AG14" s="13"/>
      <c r="AH14" s="13"/>
      <c r="AI14" s="97">
        <v>4.0399999999999998E-2</v>
      </c>
      <c r="AJ14" s="13"/>
      <c r="AK14" s="87">
        <v>2096.5</v>
      </c>
      <c r="AL14" s="1">
        <f>(AE14+AE37+'100% s-8 Duplicate'!AD14)/3</f>
        <v>14</v>
      </c>
      <c r="AM14">
        <f>(AK14+AK37+'100% s-8 Duplicate'!AJ14)/3</f>
        <v>885.36666666666667</v>
      </c>
      <c r="AN14" s="1">
        <f t="shared" si="0"/>
        <v>20.5</v>
      </c>
      <c r="AO14">
        <f>(AK11+AK34)/2</f>
        <v>1301.9000000000001</v>
      </c>
    </row>
    <row r="15" spans="1:41" x14ac:dyDescent="0.3">
      <c r="A15" s="6"/>
      <c r="B15" s="23">
        <v>0.49861111111111112</v>
      </c>
      <c r="C15" s="69">
        <v>3</v>
      </c>
      <c r="D15" s="39">
        <f t="shared" si="2"/>
        <v>41</v>
      </c>
      <c r="G15" s="15"/>
      <c r="I15" s="134">
        <v>299.7</v>
      </c>
      <c r="M15" s="1"/>
      <c r="P15" s="94">
        <v>0.72361111111111109</v>
      </c>
      <c r="Q15" s="14">
        <v>4</v>
      </c>
      <c r="R15" s="39">
        <f t="shared" si="3"/>
        <v>78</v>
      </c>
      <c r="U15" s="21">
        <v>6.0100000000000001E-2</v>
      </c>
      <c r="W15" s="18"/>
      <c r="Z15" s="1"/>
      <c r="AB15" s="115"/>
      <c r="AC15" s="113">
        <v>0.4201388888888889</v>
      </c>
      <c r="AD15" s="74">
        <v>2</v>
      </c>
      <c r="AE15" s="74">
        <f t="shared" si="4"/>
        <v>17</v>
      </c>
      <c r="AF15" s="13"/>
      <c r="AG15" s="13"/>
      <c r="AH15" s="13"/>
      <c r="AI15" s="97">
        <v>3.2399999999999998E-2</v>
      </c>
      <c r="AJ15" s="13"/>
      <c r="AK15" s="87">
        <v>2512.5</v>
      </c>
      <c r="AL15" s="1">
        <f>(AE15+AE38+'100% s-8 Duplicate'!AD15)/3</f>
        <v>16.666666666666668</v>
      </c>
      <c r="AM15">
        <f>(AK15+AK38+'100% s-8 Duplicate'!AJ15)/3</f>
        <v>1107.8666666666666</v>
      </c>
      <c r="AN15" s="1">
        <f t="shared" si="0"/>
        <v>24</v>
      </c>
    </row>
    <row r="16" spans="1:41" x14ac:dyDescent="0.3">
      <c r="B16" s="23">
        <v>0.5</v>
      </c>
      <c r="C16" s="12">
        <v>2</v>
      </c>
      <c r="D16" s="39">
        <f t="shared" si="2"/>
        <v>43</v>
      </c>
      <c r="G16" s="15">
        <v>4.7500000000000001E-2</v>
      </c>
      <c r="H16" s="19"/>
      <c r="I16" s="135">
        <v>320.2</v>
      </c>
      <c r="J16" s="18"/>
      <c r="M16" s="1"/>
      <c r="P16" s="94">
        <v>0.72499999999999998</v>
      </c>
      <c r="Q16" s="14">
        <v>2</v>
      </c>
      <c r="R16" s="39">
        <f t="shared" si="3"/>
        <v>80</v>
      </c>
      <c r="S16" s="7"/>
      <c r="U16" s="21">
        <v>5.3199999999999997E-2</v>
      </c>
      <c r="W16" s="18"/>
      <c r="X16" s="18">
        <v>568.5</v>
      </c>
      <c r="Z16" s="1"/>
      <c r="AB16" s="115"/>
      <c r="AC16" s="113">
        <v>0.42152777777777778</v>
      </c>
      <c r="AD16" s="72">
        <v>2</v>
      </c>
      <c r="AE16" s="74">
        <f t="shared" si="4"/>
        <v>19</v>
      </c>
      <c r="AF16" s="13"/>
      <c r="AG16" s="13"/>
      <c r="AH16" s="13"/>
      <c r="AI16" s="97">
        <v>3.3300000000000003E-2</v>
      </c>
      <c r="AJ16" s="13"/>
      <c r="AK16" s="87">
        <v>1582.6</v>
      </c>
      <c r="AL16" s="1">
        <f>(AE16+AE39+'100% s-8 Duplicate'!AD16)/3</f>
        <v>18</v>
      </c>
      <c r="AM16">
        <f>(AK16+AK39+'100% s-8 Duplicate'!AJ16)/3</f>
        <v>699.83333333333337</v>
      </c>
      <c r="AN16" s="1">
        <f t="shared" si="0"/>
        <v>26</v>
      </c>
      <c r="AO16">
        <f>(AK16+AK39)/2</f>
        <v>1049.75</v>
      </c>
    </row>
    <row r="17" spans="1:41" x14ac:dyDescent="0.3">
      <c r="B17" s="23">
        <v>0.5083333333333333</v>
      </c>
      <c r="C17" s="12">
        <v>12</v>
      </c>
      <c r="D17" s="39">
        <f t="shared" si="2"/>
        <v>55</v>
      </c>
      <c r="G17" s="15"/>
      <c r="H17" s="19"/>
      <c r="I17" s="135">
        <v>316.3</v>
      </c>
      <c r="J17" s="18"/>
      <c r="M17" s="1"/>
      <c r="P17" s="94">
        <v>0.72638888888888886</v>
      </c>
      <c r="Q17" s="69">
        <v>2</v>
      </c>
      <c r="R17" s="39">
        <f t="shared" si="3"/>
        <v>82</v>
      </c>
      <c r="U17" s="21">
        <v>5.8200000000000002E-2</v>
      </c>
      <c r="W17" s="18"/>
      <c r="X17" s="18">
        <v>505.2</v>
      </c>
      <c r="Z17" s="1"/>
      <c r="AB17" s="115"/>
      <c r="AC17" s="113">
        <v>0.44027777777777777</v>
      </c>
      <c r="AD17" s="74">
        <v>27</v>
      </c>
      <c r="AE17" s="74">
        <f t="shared" si="4"/>
        <v>46</v>
      </c>
      <c r="AF17" s="13"/>
      <c r="AG17" s="13"/>
      <c r="AH17" s="13"/>
      <c r="AI17" s="97">
        <v>3.4099999999999998E-2</v>
      </c>
      <c r="AJ17" s="13"/>
      <c r="AK17" s="87">
        <v>960.5</v>
      </c>
      <c r="AL17" s="1">
        <f>(AE17+AE40+'100% s-8 Duplicate'!AD17)/3</f>
        <v>35.666666666666664</v>
      </c>
      <c r="AM17">
        <f>(AK17+AK40+'100% s-8 Duplicate'!AJ17)/3</f>
        <v>450.8</v>
      </c>
      <c r="AN17" s="1">
        <f t="shared" si="0"/>
        <v>40</v>
      </c>
      <c r="AO17">
        <f>(AK18+AK41)/2</f>
        <v>947.15</v>
      </c>
    </row>
    <row r="18" spans="1:41" x14ac:dyDescent="0.3">
      <c r="B18" s="23">
        <v>0.50902777777777775</v>
      </c>
      <c r="C18" s="12">
        <v>1</v>
      </c>
      <c r="D18" s="39">
        <f t="shared" si="2"/>
        <v>56</v>
      </c>
      <c r="G18" s="15">
        <v>4.5600000000000002E-2</v>
      </c>
      <c r="H18" s="19"/>
      <c r="I18" s="135">
        <v>329.6</v>
      </c>
      <c r="J18" s="18"/>
      <c r="M18" s="1"/>
      <c r="P18" s="94">
        <v>0.72777777777777775</v>
      </c>
      <c r="Q18" s="12">
        <v>2</v>
      </c>
      <c r="R18" s="39">
        <f t="shared" si="3"/>
        <v>84</v>
      </c>
      <c r="U18" s="21">
        <v>6.9000000000000006E-2</v>
      </c>
      <c r="W18" s="18">
        <v>459.4</v>
      </c>
      <c r="X18" s="18">
        <v>459.4</v>
      </c>
      <c r="Z18" s="1"/>
      <c r="AB18" s="115"/>
      <c r="AC18" s="113">
        <v>0.44305555555555554</v>
      </c>
      <c r="AD18" s="74">
        <v>1</v>
      </c>
      <c r="AE18" s="74">
        <f t="shared" si="4"/>
        <v>47</v>
      </c>
      <c r="AF18" s="13"/>
      <c r="AG18" s="13"/>
      <c r="AH18" s="13"/>
      <c r="AI18" s="97">
        <v>4.5100000000000001E-2</v>
      </c>
      <c r="AJ18" s="13"/>
      <c r="AK18" s="87">
        <v>645.20000000000005</v>
      </c>
      <c r="AL18" s="1">
        <f>(AE18+AE41+'100% s-8 Duplicate'!AD18)/3</f>
        <v>28</v>
      </c>
      <c r="AM18">
        <f>(AK18+AK41+'100% s-8 Duplicate'!AJ18)/3</f>
        <v>631.43333333333328</v>
      </c>
      <c r="AN18" s="1">
        <f t="shared" si="0"/>
        <v>41.5</v>
      </c>
      <c r="AO18">
        <v>665.7</v>
      </c>
    </row>
    <row r="19" spans="1:41" x14ac:dyDescent="0.3">
      <c r="B19" s="23">
        <v>0.53749999999999998</v>
      </c>
      <c r="C19" s="12">
        <v>41</v>
      </c>
      <c r="D19" s="39">
        <f t="shared" si="2"/>
        <v>97</v>
      </c>
      <c r="G19" s="15">
        <v>5.3199999999999997E-2</v>
      </c>
      <c r="H19" s="19"/>
      <c r="I19" s="135">
        <v>248.1</v>
      </c>
      <c r="J19" s="18"/>
      <c r="M19" s="1"/>
      <c r="P19" s="94">
        <v>0.73333333333333339</v>
      </c>
      <c r="Q19" s="12">
        <v>8</v>
      </c>
      <c r="R19" s="39">
        <f t="shared" si="3"/>
        <v>92</v>
      </c>
      <c r="U19" s="21">
        <v>7.2700000000000001E-2</v>
      </c>
      <c r="W19" s="18"/>
      <c r="X19" s="18">
        <v>397.5</v>
      </c>
      <c r="Z19" s="1"/>
      <c r="AB19" s="115"/>
      <c r="AC19" s="113">
        <v>0.44375000000000003</v>
      </c>
      <c r="AD19" s="74">
        <v>1</v>
      </c>
      <c r="AE19" s="74">
        <f t="shared" si="4"/>
        <v>48</v>
      </c>
      <c r="AF19" s="13"/>
      <c r="AG19" s="13"/>
      <c r="AH19" s="13"/>
      <c r="AI19" s="97">
        <v>6.0400000000000002E-2</v>
      </c>
      <c r="AJ19" s="13"/>
      <c r="AK19" s="87">
        <v>294.7</v>
      </c>
      <c r="AL19" s="1">
        <f>(AE19+AE42+'100% s-8 Duplicate'!AD19)/3</f>
        <v>37</v>
      </c>
      <c r="AM19">
        <f>(AK19+AK42+'100% s-8 Duplicate'!AJ19)/3</f>
        <v>204.43333333333331</v>
      </c>
      <c r="AN19" s="1">
        <f t="shared" si="0"/>
        <v>55</v>
      </c>
      <c r="AO19">
        <v>467.4</v>
      </c>
    </row>
    <row r="20" spans="1:41" x14ac:dyDescent="0.3">
      <c r="B20" s="23">
        <v>0.5395833333333333</v>
      </c>
      <c r="C20" s="12">
        <v>3</v>
      </c>
      <c r="D20" s="39">
        <f t="shared" si="2"/>
        <v>100</v>
      </c>
      <c r="G20" s="15">
        <v>5.4899999999999997E-2</v>
      </c>
      <c r="H20" s="19"/>
      <c r="I20" s="135"/>
      <c r="J20" s="18"/>
      <c r="M20" s="17"/>
      <c r="P20" s="94">
        <v>0.73402777777777783</v>
      </c>
      <c r="Q20" s="12">
        <v>1</v>
      </c>
      <c r="R20" s="39">
        <f t="shared" si="3"/>
        <v>93</v>
      </c>
      <c r="U20" s="21">
        <v>5.3600000000000002E-2</v>
      </c>
      <c r="W20" s="18">
        <v>451.5</v>
      </c>
      <c r="X20" s="18">
        <v>451.5</v>
      </c>
      <c r="Z20" s="1"/>
      <c r="AB20" s="115"/>
      <c r="AC20" s="113">
        <v>0.4458333333333333</v>
      </c>
      <c r="AD20" s="74">
        <v>3</v>
      </c>
      <c r="AE20" s="74">
        <f t="shared" si="4"/>
        <v>51</v>
      </c>
      <c r="AF20" s="13"/>
      <c r="AG20" s="13"/>
      <c r="AH20" s="13"/>
      <c r="AI20" s="97">
        <v>6.4199999999999993E-2</v>
      </c>
      <c r="AJ20" s="13"/>
      <c r="AK20" s="87">
        <v>314.60000000000002</v>
      </c>
      <c r="AL20" s="1">
        <f>(AE20+AE43+'100% s-8 Duplicate'!AD20)/3</f>
        <v>39</v>
      </c>
      <c r="AM20">
        <f>(AK20+AK43+'100% s-8 Duplicate'!AJ20)/3</f>
        <v>207.9</v>
      </c>
      <c r="AN20" s="1">
        <f t="shared" si="0"/>
        <v>57</v>
      </c>
      <c r="AO20">
        <v>459</v>
      </c>
    </row>
    <row r="21" spans="1:41" x14ac:dyDescent="0.3">
      <c r="B21" s="23">
        <v>0.54236111111111118</v>
      </c>
      <c r="C21" s="12">
        <v>4</v>
      </c>
      <c r="D21" s="39">
        <f t="shared" si="2"/>
        <v>104</v>
      </c>
      <c r="G21" s="15">
        <v>6.6299999999999998E-2</v>
      </c>
      <c r="H21" s="19"/>
      <c r="I21" s="135"/>
      <c r="J21" s="18"/>
      <c r="M21" s="17"/>
      <c r="P21" s="94">
        <v>0.73472222222222217</v>
      </c>
      <c r="Q21" s="12">
        <v>1</v>
      </c>
      <c r="R21" s="39">
        <f t="shared" si="3"/>
        <v>94</v>
      </c>
      <c r="U21" s="21">
        <v>5.11E-2</v>
      </c>
      <c r="W21" s="18"/>
      <c r="X21" s="18">
        <v>477.5</v>
      </c>
      <c r="Z21" s="1"/>
      <c r="AB21" s="115"/>
      <c r="AC21" s="113">
        <v>0.4465277777777778</v>
      </c>
      <c r="AD21" s="74">
        <v>1</v>
      </c>
      <c r="AE21" s="74">
        <f t="shared" si="4"/>
        <v>52</v>
      </c>
      <c r="AF21" s="13"/>
      <c r="AG21" s="13"/>
      <c r="AH21" s="13"/>
      <c r="AI21" s="97">
        <v>6.1199999999999997E-2</v>
      </c>
      <c r="AJ21" s="13"/>
      <c r="AK21" s="87">
        <v>321.89999999999998</v>
      </c>
      <c r="AL21" s="1">
        <f>(AE21+AE44+'100% s-8 Duplicate'!AD21)/3</f>
        <v>39</v>
      </c>
      <c r="AM21">
        <f>(AK21+AK44+'100% s-8 Duplicate'!AJ21)/3</f>
        <v>182.66666666666666</v>
      </c>
      <c r="AN21" s="1">
        <f t="shared" si="0"/>
        <v>58</v>
      </c>
      <c r="AO21">
        <f>(AK19+AK42)/2</f>
        <v>306.64999999999998</v>
      </c>
    </row>
    <row r="22" spans="1:41" x14ac:dyDescent="0.3">
      <c r="B22" s="23">
        <v>0.54375000000000007</v>
      </c>
      <c r="C22" s="12">
        <v>2</v>
      </c>
      <c r="D22" s="39">
        <f t="shared" si="2"/>
        <v>106</v>
      </c>
      <c r="G22" s="15">
        <v>4.8800000000000003E-2</v>
      </c>
      <c r="H22" s="19"/>
      <c r="I22" s="135"/>
      <c r="J22" s="18"/>
      <c r="M22" s="17"/>
      <c r="P22" s="94">
        <v>0.73611111111111116</v>
      </c>
      <c r="Q22" s="12">
        <v>2</v>
      </c>
      <c r="R22" s="39">
        <f t="shared" si="3"/>
        <v>96</v>
      </c>
      <c r="W22" s="18">
        <v>422</v>
      </c>
      <c r="X22" s="18">
        <v>422</v>
      </c>
      <c r="Z22" s="1"/>
      <c r="AB22" s="115"/>
      <c r="AC22" s="113">
        <v>0.44722222222222219</v>
      </c>
      <c r="AD22" s="74">
        <v>1</v>
      </c>
      <c r="AE22" s="74">
        <f t="shared" si="4"/>
        <v>53</v>
      </c>
      <c r="AF22" s="13"/>
      <c r="AG22" s="13"/>
      <c r="AH22" s="13"/>
      <c r="AI22" s="97">
        <v>7.0000000000000007E-2</v>
      </c>
      <c r="AJ22" s="13"/>
      <c r="AK22" s="87">
        <v>302.89999999999998</v>
      </c>
      <c r="AL22" s="1">
        <f>(AE22+AE45+'100% s-8 Duplicate'!AD22)/3</f>
        <v>39.666666666666664</v>
      </c>
      <c r="AM22">
        <f>(AK22+AK45+'100% s-8 Duplicate'!AJ22)/3</f>
        <v>201.33333333333334</v>
      </c>
      <c r="AN22" s="1">
        <f t="shared" si="0"/>
        <v>59</v>
      </c>
    </row>
    <row r="23" spans="1:41" x14ac:dyDescent="0.3">
      <c r="B23" s="23">
        <v>0.54583333333333328</v>
      </c>
      <c r="C23" s="12">
        <v>3</v>
      </c>
      <c r="D23" s="39">
        <f t="shared" si="2"/>
        <v>109</v>
      </c>
      <c r="G23" s="15">
        <v>7.2099999999999997E-2</v>
      </c>
      <c r="H23" s="19"/>
      <c r="I23" s="135">
        <v>227.5</v>
      </c>
      <c r="J23" s="18"/>
      <c r="M23" s="17"/>
      <c r="P23" s="94">
        <v>0.7368055555555556</v>
      </c>
      <c r="Q23" s="12">
        <v>1</v>
      </c>
      <c r="R23" s="39">
        <f t="shared" si="3"/>
        <v>97</v>
      </c>
      <c r="U23" s="17">
        <v>5.3999999999999999E-2</v>
      </c>
      <c r="W23" s="18">
        <v>451.9</v>
      </c>
      <c r="X23" s="18">
        <v>451.9</v>
      </c>
      <c r="Z23" s="1"/>
      <c r="AB23" s="115"/>
      <c r="AC23" s="113">
        <v>0.4604166666666667</v>
      </c>
      <c r="AD23" s="74">
        <v>19</v>
      </c>
      <c r="AE23" s="74">
        <f t="shared" si="4"/>
        <v>72</v>
      </c>
      <c r="AF23" s="13"/>
      <c r="AG23" s="13"/>
      <c r="AH23" s="13"/>
      <c r="AI23" s="97">
        <v>7.51E-2</v>
      </c>
      <c r="AJ23" s="13"/>
      <c r="AK23" s="87">
        <v>315.7</v>
      </c>
      <c r="AL23" s="1">
        <f>(AE23+AE46+'100% s-8 Duplicate'!AD23)/3</f>
        <v>52.333333333333336</v>
      </c>
      <c r="AM23">
        <f>(AK23+AK46+'100% s-8 Duplicate'!AJ23)/3</f>
        <v>175.03333333333333</v>
      </c>
      <c r="AN23" s="1">
        <f t="shared" si="0"/>
        <v>69</v>
      </c>
      <c r="AO23">
        <f>(AK22+AK45)/2</f>
        <v>302</v>
      </c>
    </row>
    <row r="24" spans="1:41" x14ac:dyDescent="0.3">
      <c r="B24" s="23">
        <v>0.55833333333333335</v>
      </c>
      <c r="C24" s="12">
        <v>18</v>
      </c>
      <c r="D24" s="39">
        <f t="shared" si="2"/>
        <v>127</v>
      </c>
      <c r="G24" s="15">
        <v>6.1800000000000001E-2</v>
      </c>
      <c r="H24" s="19"/>
      <c r="I24" s="135">
        <v>216.6</v>
      </c>
      <c r="J24" s="18"/>
      <c r="M24" s="1"/>
      <c r="P24" s="94">
        <v>0.73749999999999993</v>
      </c>
      <c r="Q24" s="12">
        <v>1</v>
      </c>
      <c r="R24" s="39">
        <f t="shared" si="3"/>
        <v>98</v>
      </c>
      <c r="U24" s="21">
        <v>4.7399999999999998E-2</v>
      </c>
      <c r="W24" s="18"/>
      <c r="X24" s="18">
        <v>453.6</v>
      </c>
      <c r="Z24" s="1"/>
      <c r="AB24" s="115"/>
      <c r="AC24" s="113">
        <v>0.46180555555555558</v>
      </c>
      <c r="AD24" s="74">
        <v>2</v>
      </c>
      <c r="AE24" s="74">
        <f t="shared" si="4"/>
        <v>74</v>
      </c>
      <c r="AF24" s="13"/>
      <c r="AG24" s="13"/>
      <c r="AH24" s="13"/>
      <c r="AI24" s="97">
        <v>6.5199999999999994E-2</v>
      </c>
      <c r="AJ24" s="13"/>
      <c r="AK24" s="87">
        <v>209.9</v>
      </c>
      <c r="AL24" s="1">
        <f>(AE24+AE47+'100% s-8 Duplicate'!AD24)/3</f>
        <v>48</v>
      </c>
      <c r="AM24">
        <f>(AK24+AK47+'100% s-8 Duplicate'!AJ24)/3</f>
        <v>170.26666666666665</v>
      </c>
      <c r="AN24" s="1">
        <f t="shared" si="0"/>
        <v>71</v>
      </c>
      <c r="AO24">
        <f>(AK23+AK46)/2</f>
        <v>262.55</v>
      </c>
    </row>
    <row r="25" spans="1:41" x14ac:dyDescent="0.3">
      <c r="B25" s="23">
        <v>0.5708333333333333</v>
      </c>
      <c r="C25" s="14">
        <v>18</v>
      </c>
      <c r="D25" s="39">
        <f t="shared" si="2"/>
        <v>145</v>
      </c>
      <c r="G25" s="15">
        <v>8.9700000000000002E-2</v>
      </c>
      <c r="H25" s="19"/>
      <c r="I25" s="135">
        <v>172.5</v>
      </c>
      <c r="K25" s="7"/>
      <c r="M25" s="1"/>
      <c r="P25" s="94">
        <v>0.74722222222222223</v>
      </c>
      <c r="Q25" s="12">
        <v>14</v>
      </c>
      <c r="R25" s="39">
        <f t="shared" si="3"/>
        <v>112</v>
      </c>
      <c r="U25" s="21">
        <v>5.6099999999999997E-2</v>
      </c>
      <c r="W25" s="18">
        <v>377.9</v>
      </c>
      <c r="X25" s="18">
        <v>377.9</v>
      </c>
      <c r="Z25" s="1"/>
      <c r="AB25" s="115"/>
      <c r="AC25" s="113">
        <v>0.46388888888888885</v>
      </c>
      <c r="AD25" s="74">
        <v>3</v>
      </c>
      <c r="AE25" s="74">
        <f t="shared" si="4"/>
        <v>77</v>
      </c>
      <c r="AF25" s="13"/>
      <c r="AG25" s="13"/>
      <c r="AH25" s="13"/>
      <c r="AI25" s="97">
        <v>7.6700000000000004E-2</v>
      </c>
      <c r="AJ25" s="13"/>
      <c r="AK25" s="87">
        <v>299.8</v>
      </c>
      <c r="AL25" s="1">
        <f>(AE25+AE48+'100% s-8 Duplicate'!AD25)/3</f>
        <v>50</v>
      </c>
      <c r="AM25">
        <f>(AK25+AK48+'100% s-8 Duplicate'!AJ25)/3</f>
        <v>171.1</v>
      </c>
      <c r="AN25" s="1">
        <f t="shared" si="0"/>
        <v>73.5</v>
      </c>
      <c r="AO25">
        <f>(AK24+AK47)/2</f>
        <v>255.39999999999998</v>
      </c>
    </row>
    <row r="26" spans="1:41" x14ac:dyDescent="0.3">
      <c r="B26" s="23">
        <v>0.57500000000000007</v>
      </c>
      <c r="C26" s="14">
        <v>6</v>
      </c>
      <c r="D26" s="39">
        <f t="shared" si="2"/>
        <v>151</v>
      </c>
      <c r="E26" s="7"/>
      <c r="F26" s="7"/>
      <c r="G26" s="15"/>
      <c r="I26" s="134">
        <v>193.1</v>
      </c>
      <c r="J26" s="7"/>
      <c r="K26" s="7"/>
      <c r="M26" s="1"/>
      <c r="P26" s="94">
        <v>0.75902777777777775</v>
      </c>
      <c r="Q26" s="12">
        <v>17</v>
      </c>
      <c r="R26" s="39">
        <f t="shared" si="3"/>
        <v>129</v>
      </c>
      <c r="U26" s="21">
        <v>5.62E-2</v>
      </c>
      <c r="V26" s="7"/>
      <c r="W26" s="29">
        <v>317.3</v>
      </c>
      <c r="X26" s="29">
        <v>317.3</v>
      </c>
      <c r="Z26" s="1"/>
      <c r="AL26" s="1"/>
    </row>
    <row r="27" spans="1:41" x14ac:dyDescent="0.3">
      <c r="A27" s="6"/>
      <c r="B27" s="23">
        <v>0.5756944444444444</v>
      </c>
      <c r="C27" s="5">
        <v>1</v>
      </c>
      <c r="D27" s="39">
        <f t="shared" si="2"/>
        <v>152</v>
      </c>
      <c r="G27" s="15"/>
      <c r="I27" s="136">
        <v>191.8</v>
      </c>
      <c r="J27" s="17"/>
      <c r="M27" s="1"/>
      <c r="P27" s="94">
        <v>0.76180555555555562</v>
      </c>
      <c r="Q27" s="12">
        <v>4</v>
      </c>
      <c r="R27" s="39">
        <f t="shared" si="3"/>
        <v>133</v>
      </c>
      <c r="U27" s="21">
        <v>4.9700000000000001E-2</v>
      </c>
      <c r="W27" s="18">
        <v>334</v>
      </c>
      <c r="X27" s="18">
        <v>334</v>
      </c>
      <c r="Z27" s="1"/>
      <c r="AB27" s="114"/>
      <c r="AC27" s="23">
        <v>0.51736111111111105</v>
      </c>
      <c r="AD27" s="74">
        <v>0</v>
      </c>
      <c r="AE27" s="74">
        <v>0</v>
      </c>
      <c r="AF27" s="13"/>
      <c r="AG27" s="13"/>
      <c r="AH27" s="13"/>
      <c r="AI27" s="87">
        <v>2.69E-2</v>
      </c>
      <c r="AJ27" s="87"/>
      <c r="AK27" s="15">
        <v>6980.4</v>
      </c>
      <c r="AL27" s="1"/>
    </row>
    <row r="28" spans="1:41" x14ac:dyDescent="0.3">
      <c r="B28" s="23">
        <v>0.57708333333333328</v>
      </c>
      <c r="C28" s="12">
        <v>2</v>
      </c>
      <c r="D28" s="39">
        <f t="shared" si="2"/>
        <v>154</v>
      </c>
      <c r="G28" s="15">
        <v>7.8399999999999997E-2</v>
      </c>
      <c r="H28" s="17"/>
      <c r="I28" s="134">
        <v>169.6</v>
      </c>
      <c r="J28" s="17"/>
      <c r="M28" s="1"/>
      <c r="P28" s="94">
        <v>0.76250000000000007</v>
      </c>
      <c r="Q28" s="14">
        <v>1</v>
      </c>
      <c r="R28" s="39">
        <f t="shared" si="3"/>
        <v>134</v>
      </c>
      <c r="S28" s="7"/>
      <c r="U28" s="21">
        <v>5.1799999999999999E-2</v>
      </c>
      <c r="W28" s="18">
        <v>291.5</v>
      </c>
      <c r="X28" s="18">
        <v>291.5</v>
      </c>
      <c r="Z28" s="1"/>
      <c r="AC28" s="23">
        <v>0.51874999999999993</v>
      </c>
      <c r="AD28" s="74">
        <v>2</v>
      </c>
      <c r="AE28" s="74">
        <f>SUM(AE27,AD28)</f>
        <v>2</v>
      </c>
      <c r="AF28" s="13"/>
      <c r="AG28" s="13"/>
      <c r="AH28" s="13"/>
      <c r="AI28" s="87">
        <v>3.2099999999999997E-2</v>
      </c>
      <c r="AJ28" s="87"/>
      <c r="AK28" s="87">
        <v>3364.3</v>
      </c>
      <c r="AL28" s="1"/>
    </row>
    <row r="29" spans="1:41" x14ac:dyDescent="0.3">
      <c r="B29" s="23">
        <v>0.57777777777777783</v>
      </c>
      <c r="C29" s="12">
        <v>1</v>
      </c>
      <c r="D29" s="39">
        <f t="shared" si="2"/>
        <v>155</v>
      </c>
      <c r="G29" s="15"/>
      <c r="H29" s="17"/>
      <c r="I29" s="134">
        <v>175.8</v>
      </c>
      <c r="J29" s="17"/>
      <c r="M29" s="1"/>
      <c r="P29" s="94">
        <v>0.7631944444444444</v>
      </c>
      <c r="Q29" s="69">
        <v>1</v>
      </c>
      <c r="R29" s="39">
        <f t="shared" si="3"/>
        <v>135</v>
      </c>
      <c r="U29" s="21">
        <v>5.0200000000000002E-2</v>
      </c>
      <c r="W29" s="18">
        <v>288.8</v>
      </c>
      <c r="X29" s="18">
        <v>288.8</v>
      </c>
      <c r="Z29" s="1"/>
      <c r="AC29" s="23">
        <v>0.52013888888888882</v>
      </c>
      <c r="AD29" s="72">
        <v>2</v>
      </c>
      <c r="AE29" s="74">
        <f t="shared" ref="AE29:AE61" si="5">SUM(AE28,AD29)</f>
        <v>4</v>
      </c>
      <c r="AF29" s="13"/>
      <c r="AG29" s="13"/>
      <c r="AH29" s="13"/>
      <c r="AI29" s="87">
        <v>3.4500000000000003E-2</v>
      </c>
      <c r="AJ29" s="87"/>
      <c r="AK29" s="87">
        <v>3420.3</v>
      </c>
      <c r="AL29" s="1"/>
    </row>
    <row r="30" spans="1:41" x14ac:dyDescent="0.3">
      <c r="B30" s="23">
        <v>0.58958333333333335</v>
      </c>
      <c r="C30" s="12">
        <v>17</v>
      </c>
      <c r="D30" s="39">
        <f t="shared" si="2"/>
        <v>172</v>
      </c>
      <c r="G30" s="15">
        <v>3.5000000000000003E-2</v>
      </c>
      <c r="H30" s="17"/>
      <c r="I30" s="134">
        <v>142.69999999999999</v>
      </c>
      <c r="J30" s="17"/>
      <c r="M30" s="1"/>
      <c r="P30" s="94">
        <v>0.76388888888888884</v>
      </c>
      <c r="Q30" s="12">
        <v>1</v>
      </c>
      <c r="R30" s="39">
        <f t="shared" si="3"/>
        <v>136</v>
      </c>
      <c r="U30" s="21">
        <v>5.79E-2</v>
      </c>
      <c r="W30" s="18">
        <v>361</v>
      </c>
      <c r="X30" s="18">
        <v>361</v>
      </c>
      <c r="Z30" s="1"/>
      <c r="AC30" s="23">
        <v>0.52152777777777781</v>
      </c>
      <c r="AD30" s="74">
        <v>2</v>
      </c>
      <c r="AE30" s="74">
        <f t="shared" si="5"/>
        <v>6</v>
      </c>
      <c r="AF30" s="13"/>
      <c r="AG30" s="13"/>
      <c r="AH30" s="13"/>
      <c r="AI30" s="87">
        <v>3.5900000000000001E-2</v>
      </c>
      <c r="AJ30" s="87"/>
      <c r="AK30" s="87">
        <v>4480.7</v>
      </c>
      <c r="AL30" s="1"/>
    </row>
    <row r="31" spans="1:41" x14ac:dyDescent="0.3">
      <c r="B31" s="23">
        <v>0.59305555555555556</v>
      </c>
      <c r="C31" s="12">
        <v>5</v>
      </c>
      <c r="D31" s="39">
        <f t="shared" si="2"/>
        <v>177</v>
      </c>
      <c r="G31" s="15">
        <v>3.5000000000000003E-2</v>
      </c>
      <c r="H31" s="17"/>
      <c r="I31" s="134">
        <v>148.6</v>
      </c>
      <c r="J31" s="17"/>
      <c r="M31" s="1"/>
      <c r="P31" s="94">
        <v>0.77430555555555547</v>
      </c>
      <c r="Q31" s="12">
        <v>15</v>
      </c>
      <c r="R31" s="39">
        <f t="shared" si="3"/>
        <v>151</v>
      </c>
      <c r="U31" s="21">
        <v>5.5500000000000001E-2</v>
      </c>
      <c r="W31" s="18">
        <v>245</v>
      </c>
      <c r="X31" s="18">
        <v>245</v>
      </c>
      <c r="Z31" s="1"/>
      <c r="AC31" s="23">
        <v>0.5229166666666667</v>
      </c>
      <c r="AD31" s="74">
        <v>2</v>
      </c>
      <c r="AE31" s="74">
        <f t="shared" si="5"/>
        <v>8</v>
      </c>
      <c r="AF31" s="13"/>
      <c r="AG31" s="13"/>
      <c r="AH31" s="13"/>
      <c r="AI31" s="87">
        <v>3.8100000000000002E-2</v>
      </c>
      <c r="AJ31" s="87"/>
      <c r="AK31" s="87">
        <v>3295.4</v>
      </c>
      <c r="AL31" s="1"/>
    </row>
    <row r="32" spans="1:41" x14ac:dyDescent="0.3">
      <c r="B32" s="23">
        <v>0.62847222222222221</v>
      </c>
      <c r="C32" s="12">
        <v>51</v>
      </c>
      <c r="D32" s="39">
        <f t="shared" si="2"/>
        <v>228</v>
      </c>
      <c r="G32" s="15">
        <v>5.5E-2</v>
      </c>
      <c r="H32" s="17"/>
      <c r="I32" s="134">
        <v>121.6</v>
      </c>
      <c r="J32" s="17"/>
      <c r="M32" s="1"/>
      <c r="P32" s="94">
        <v>0.77500000000000002</v>
      </c>
      <c r="Q32" s="12">
        <v>1</v>
      </c>
      <c r="R32" s="39">
        <f t="shared" si="3"/>
        <v>152</v>
      </c>
      <c r="U32" s="21">
        <v>5.5399999999999998E-2</v>
      </c>
      <c r="W32" s="20">
        <v>236.5</v>
      </c>
      <c r="X32" s="20">
        <v>236.5</v>
      </c>
      <c r="Z32" s="1"/>
      <c r="AC32" s="23">
        <v>0.52430555555555558</v>
      </c>
      <c r="AD32" s="74">
        <v>3</v>
      </c>
      <c r="AE32" s="74">
        <f t="shared" si="5"/>
        <v>11</v>
      </c>
      <c r="AF32" s="13"/>
      <c r="AG32" s="13"/>
      <c r="AH32" s="13"/>
      <c r="AI32" s="87">
        <v>4.3900000000000002E-2</v>
      </c>
      <c r="AJ32" s="87"/>
      <c r="AK32" s="87">
        <v>3476.1</v>
      </c>
      <c r="AL32" s="1"/>
    </row>
    <row r="33" spans="1:38" x14ac:dyDescent="0.3">
      <c r="B33" s="23">
        <v>0.62986111111111109</v>
      </c>
      <c r="C33" s="12">
        <v>2</v>
      </c>
      <c r="D33" s="39">
        <f t="shared" si="2"/>
        <v>230</v>
      </c>
      <c r="G33" s="15">
        <v>7.3499999999999996E-2</v>
      </c>
      <c r="H33" s="17"/>
      <c r="I33" s="134">
        <v>144.19999999999999</v>
      </c>
      <c r="J33" s="17"/>
      <c r="M33" s="1"/>
      <c r="P33" s="94">
        <v>0.77638888888888891</v>
      </c>
      <c r="Q33" s="12">
        <v>2</v>
      </c>
      <c r="R33" s="39">
        <f t="shared" si="3"/>
        <v>154</v>
      </c>
      <c r="U33" s="21"/>
      <c r="W33" s="20">
        <v>192.2</v>
      </c>
      <c r="X33" s="20">
        <v>192.2</v>
      </c>
      <c r="Z33" s="1"/>
      <c r="AC33" s="23">
        <v>0.53194444444444444</v>
      </c>
      <c r="AD33" s="74">
        <v>11</v>
      </c>
      <c r="AE33" s="74">
        <f t="shared" si="5"/>
        <v>22</v>
      </c>
      <c r="AF33" s="13"/>
      <c r="AG33" s="13"/>
      <c r="AH33" s="13"/>
      <c r="AI33" s="87">
        <v>4.9000000000000002E-2</v>
      </c>
      <c r="AJ33" s="87"/>
      <c r="AK33" s="87">
        <v>653.1</v>
      </c>
      <c r="AL33" s="1"/>
    </row>
    <row r="34" spans="1:38" x14ac:dyDescent="0.3">
      <c r="B34" s="23">
        <v>0.63402777777777775</v>
      </c>
      <c r="C34" s="12">
        <v>6</v>
      </c>
      <c r="D34" s="39">
        <f t="shared" si="2"/>
        <v>236</v>
      </c>
      <c r="G34" s="15">
        <v>7.51E-2</v>
      </c>
      <c r="H34" s="17"/>
      <c r="I34" s="134">
        <v>111.9</v>
      </c>
      <c r="J34" s="17"/>
      <c r="M34" s="1"/>
      <c r="P34" s="94">
        <v>0.78541666666666676</v>
      </c>
      <c r="Q34" s="12">
        <v>13</v>
      </c>
      <c r="R34" s="39">
        <f t="shared" si="3"/>
        <v>167</v>
      </c>
      <c r="U34" s="21">
        <v>6.83E-2</v>
      </c>
      <c r="X34" s="20">
        <v>272.2</v>
      </c>
      <c r="Z34" s="1"/>
      <c r="AC34" s="23">
        <v>0.53263888888888888</v>
      </c>
      <c r="AD34" s="74">
        <v>1</v>
      </c>
      <c r="AE34" s="74">
        <f t="shared" si="5"/>
        <v>23</v>
      </c>
      <c r="AF34" s="13"/>
      <c r="AG34" s="13"/>
      <c r="AH34" s="13"/>
      <c r="AI34" s="87">
        <v>3.6400000000000002E-2</v>
      </c>
      <c r="AJ34" s="87"/>
      <c r="AK34" s="87">
        <v>750</v>
      </c>
      <c r="AL34" s="1"/>
    </row>
    <row r="35" spans="1:38" x14ac:dyDescent="0.3">
      <c r="B35" s="23">
        <v>0.63472222222222219</v>
      </c>
      <c r="C35" s="12">
        <v>1</v>
      </c>
      <c r="D35" s="39">
        <f t="shared" si="2"/>
        <v>237</v>
      </c>
      <c r="G35" s="15">
        <v>6.0699999999999997E-2</v>
      </c>
      <c r="H35" s="21"/>
      <c r="I35" s="134">
        <v>118.1</v>
      </c>
      <c r="J35" s="17"/>
      <c r="M35" s="1"/>
      <c r="P35" s="94">
        <v>0.78611111111111109</v>
      </c>
      <c r="Q35" s="12">
        <v>1</v>
      </c>
      <c r="R35" s="39">
        <f t="shared" si="3"/>
        <v>168</v>
      </c>
      <c r="W35" s="20">
        <v>295.8</v>
      </c>
      <c r="X35" s="20">
        <v>295.8</v>
      </c>
      <c r="Z35" s="1"/>
      <c r="AC35" s="23">
        <v>0.53333333333333333</v>
      </c>
      <c r="AD35" s="74">
        <v>1</v>
      </c>
      <c r="AE35" s="74">
        <f t="shared" si="5"/>
        <v>24</v>
      </c>
      <c r="AF35" s="13"/>
      <c r="AG35" s="13"/>
      <c r="AH35" s="13"/>
      <c r="AI35" s="87">
        <v>3.2300000000000002E-2</v>
      </c>
      <c r="AJ35" s="87"/>
      <c r="AK35" s="87">
        <v>1665.6</v>
      </c>
      <c r="AL35" s="1"/>
    </row>
    <row r="36" spans="1:38" x14ac:dyDescent="0.3">
      <c r="B36" s="22"/>
      <c r="C36" s="12"/>
      <c r="D36" s="39"/>
      <c r="H36" s="17"/>
      <c r="J36" s="17"/>
      <c r="M36" s="1"/>
      <c r="P36" s="94">
        <v>0.78680555555555554</v>
      </c>
      <c r="Q36" s="12">
        <v>1</v>
      </c>
      <c r="R36" s="39">
        <f t="shared" si="3"/>
        <v>169</v>
      </c>
      <c r="X36" s="20">
        <v>258.60000000000002</v>
      </c>
      <c r="Z36" s="1"/>
      <c r="AC36" s="23">
        <v>0.53402777777777777</v>
      </c>
      <c r="AD36" s="74">
        <v>1</v>
      </c>
      <c r="AE36" s="74">
        <f t="shared" si="5"/>
        <v>25</v>
      </c>
      <c r="AF36" s="13"/>
      <c r="AG36" s="13"/>
      <c r="AH36" s="13"/>
      <c r="AI36" s="87">
        <v>4.19E-2</v>
      </c>
      <c r="AJ36" s="87"/>
      <c r="AK36" s="87">
        <v>914.1</v>
      </c>
      <c r="AL36" s="1"/>
    </row>
    <row r="37" spans="1:38" x14ac:dyDescent="0.3">
      <c r="B37" s="22"/>
      <c r="C37" s="12"/>
      <c r="D37" s="39"/>
      <c r="H37" s="17"/>
      <c r="J37" s="18"/>
      <c r="K37" s="7"/>
      <c r="M37" s="1"/>
      <c r="P37" s="94">
        <v>0.78749999999999998</v>
      </c>
      <c r="Q37" s="12">
        <v>1</v>
      </c>
      <c r="R37" s="39">
        <f t="shared" si="3"/>
        <v>170</v>
      </c>
      <c r="U37" s="17">
        <v>6.1600000000000002E-2</v>
      </c>
      <c r="W37" s="20">
        <v>202.9</v>
      </c>
      <c r="X37" s="20">
        <v>202.9</v>
      </c>
      <c r="Z37" s="1"/>
      <c r="AC37" s="23">
        <v>0.53472222222222221</v>
      </c>
      <c r="AD37" s="74">
        <v>1</v>
      </c>
      <c r="AE37" s="74">
        <f t="shared" si="5"/>
        <v>26</v>
      </c>
      <c r="AF37" s="13"/>
      <c r="AG37" s="13"/>
      <c r="AH37" s="13"/>
      <c r="AI37" s="87">
        <v>4.4499999999999998E-2</v>
      </c>
      <c r="AJ37" s="87"/>
      <c r="AK37" s="87">
        <v>559.6</v>
      </c>
      <c r="AL37" s="1"/>
    </row>
    <row r="38" spans="1:38" x14ac:dyDescent="0.3">
      <c r="C38" s="17"/>
      <c r="D38" s="39"/>
      <c r="E38" s="7"/>
      <c r="F38" s="7"/>
      <c r="J38" s="7"/>
      <c r="K38" s="7"/>
      <c r="M38" s="1"/>
      <c r="Q38" s="1">
        <v>6</v>
      </c>
      <c r="R38" s="39">
        <f t="shared" si="3"/>
        <v>176</v>
      </c>
      <c r="X38" s="20">
        <v>235.5</v>
      </c>
      <c r="Z38" s="1"/>
      <c r="AC38" s="23">
        <v>0.53819444444444442</v>
      </c>
      <c r="AD38" s="74">
        <v>5</v>
      </c>
      <c r="AE38" s="74">
        <f t="shared" si="5"/>
        <v>31</v>
      </c>
      <c r="AF38" s="13"/>
      <c r="AG38" s="13"/>
      <c r="AH38" s="13"/>
      <c r="AI38" s="87">
        <v>4.41E-2</v>
      </c>
      <c r="AJ38" s="87"/>
      <c r="AK38" s="87">
        <v>811.1</v>
      </c>
      <c r="AL38" s="1"/>
    </row>
    <row r="39" spans="1:38" x14ac:dyDescent="0.3">
      <c r="A39" s="6"/>
      <c r="B39" s="5"/>
      <c r="C39" s="25"/>
      <c r="D39" s="39"/>
      <c r="M39" s="1"/>
      <c r="Q39" s="1">
        <v>1</v>
      </c>
      <c r="R39" s="39">
        <f t="shared" si="3"/>
        <v>177</v>
      </c>
      <c r="W39" s="20">
        <v>241.4</v>
      </c>
      <c r="X39" s="20">
        <v>241.4</v>
      </c>
      <c r="Z39" s="1"/>
      <c r="AB39" s="114"/>
      <c r="AC39" s="23">
        <v>0.5395833333333333</v>
      </c>
      <c r="AD39" s="74">
        <v>2</v>
      </c>
      <c r="AE39" s="74">
        <f t="shared" si="5"/>
        <v>33</v>
      </c>
      <c r="AF39" s="13"/>
      <c r="AG39" s="13"/>
      <c r="AH39" s="13"/>
      <c r="AI39" s="87">
        <v>4.1399999999999999E-2</v>
      </c>
      <c r="AJ39" s="87"/>
      <c r="AK39" s="15">
        <v>516.9</v>
      </c>
      <c r="AL39" s="1"/>
    </row>
    <row r="40" spans="1:38" x14ac:dyDescent="0.3">
      <c r="B40" s="22"/>
      <c r="C40" s="12"/>
      <c r="D40" s="39"/>
      <c r="H40" s="17"/>
      <c r="J40" s="17"/>
      <c r="M40" s="1"/>
      <c r="O40" s="10">
        <v>43585</v>
      </c>
      <c r="P40" s="94">
        <v>0.39444444444444443</v>
      </c>
      <c r="Q40" s="12">
        <v>874</v>
      </c>
      <c r="R40" s="39">
        <f>SUM(R37,Q40)</f>
        <v>1044</v>
      </c>
      <c r="U40" s="17">
        <v>6.1899999999999997E-2</v>
      </c>
      <c r="V40" s="7"/>
      <c r="W40" s="30">
        <v>61.3</v>
      </c>
      <c r="X40" s="30">
        <v>61.3</v>
      </c>
      <c r="Y40" s="12"/>
      <c r="Z40" s="1"/>
      <c r="AC40" s="23">
        <v>0.54027777777777775</v>
      </c>
      <c r="AD40" s="74">
        <v>1</v>
      </c>
      <c r="AE40" s="74">
        <f t="shared" si="5"/>
        <v>34</v>
      </c>
      <c r="AF40" s="13"/>
      <c r="AG40" s="13"/>
      <c r="AH40" s="13"/>
      <c r="AI40" s="87">
        <v>5.1799999999999999E-2</v>
      </c>
      <c r="AJ40" s="13"/>
      <c r="AK40" s="87">
        <v>391.9</v>
      </c>
      <c r="AL40" s="1"/>
    </row>
    <row r="41" spans="1:38" x14ac:dyDescent="0.3">
      <c r="B41" s="22"/>
      <c r="C41" s="12"/>
      <c r="D41" s="39"/>
      <c r="H41" s="17"/>
      <c r="J41" s="17"/>
      <c r="M41" s="1"/>
      <c r="O41" s="6"/>
      <c r="P41" s="94">
        <v>0.39583333333333331</v>
      </c>
      <c r="Q41" s="12">
        <v>2</v>
      </c>
      <c r="R41" s="39">
        <f>SUM(R40,Q41)</f>
        <v>1046</v>
      </c>
      <c r="U41" s="17">
        <v>6.1600000000000002E-2</v>
      </c>
      <c r="W41" s="20">
        <v>55.2</v>
      </c>
      <c r="Z41" s="1"/>
      <c r="AC41" s="23">
        <v>0.54166666666666663</v>
      </c>
      <c r="AD41" s="72">
        <v>2</v>
      </c>
      <c r="AE41" s="74">
        <f t="shared" si="5"/>
        <v>36</v>
      </c>
      <c r="AF41" s="13"/>
      <c r="AG41" s="13"/>
      <c r="AH41" s="13"/>
      <c r="AI41" s="87">
        <v>4.9000000000000002E-2</v>
      </c>
      <c r="AJ41" s="13"/>
      <c r="AK41" s="87">
        <v>1249.0999999999999</v>
      </c>
      <c r="AL41" s="1"/>
    </row>
    <row r="42" spans="1:38" x14ac:dyDescent="0.3">
      <c r="B42" s="22"/>
      <c r="C42" s="12"/>
      <c r="D42" s="39"/>
      <c r="H42" s="17"/>
      <c r="J42" s="17"/>
      <c r="M42" s="1"/>
      <c r="P42" s="94"/>
      <c r="R42" s="39"/>
      <c r="Z42" s="1"/>
      <c r="AC42" s="23">
        <v>0.55972222222222223</v>
      </c>
      <c r="AD42" s="74">
        <v>26</v>
      </c>
      <c r="AE42" s="74">
        <f t="shared" si="5"/>
        <v>62</v>
      </c>
      <c r="AF42" s="13"/>
      <c r="AG42" s="13"/>
      <c r="AH42" s="13"/>
      <c r="AI42" s="87">
        <v>7.22E-2</v>
      </c>
      <c r="AJ42" s="13"/>
      <c r="AK42" s="87">
        <v>318.60000000000002</v>
      </c>
      <c r="AL42" s="1"/>
    </row>
    <row r="43" spans="1:38" x14ac:dyDescent="0.3">
      <c r="B43" s="22"/>
      <c r="C43" s="12"/>
      <c r="D43" s="39"/>
      <c r="H43" s="17"/>
      <c r="J43" s="17"/>
      <c r="M43" s="1"/>
      <c r="R43" s="39"/>
      <c r="Z43" s="1"/>
      <c r="AC43" s="23">
        <v>0.56041666666666667</v>
      </c>
      <c r="AD43" s="74">
        <v>1</v>
      </c>
      <c r="AE43" s="74">
        <f t="shared" si="5"/>
        <v>63</v>
      </c>
      <c r="AF43" s="13"/>
      <c r="AG43" s="13"/>
      <c r="AH43" s="13"/>
      <c r="AI43" s="87">
        <v>5.3699999999999998E-2</v>
      </c>
      <c r="AJ43" s="13"/>
      <c r="AK43" s="87">
        <v>309.10000000000002</v>
      </c>
      <c r="AL43" s="1"/>
    </row>
    <row r="44" spans="1:38" x14ac:dyDescent="0.3">
      <c r="B44" s="22"/>
      <c r="C44" s="12"/>
      <c r="D44" s="39"/>
      <c r="H44" s="17"/>
      <c r="J44" s="17"/>
      <c r="M44" s="1"/>
      <c r="P44" s="22"/>
      <c r="Q44" s="12"/>
      <c r="R44" s="39"/>
      <c r="Z44" s="1"/>
      <c r="AC44" s="23">
        <v>0.56111111111111112</v>
      </c>
      <c r="AD44" s="74">
        <v>1</v>
      </c>
      <c r="AE44" s="74">
        <f t="shared" si="5"/>
        <v>64</v>
      </c>
      <c r="AF44" s="13"/>
      <c r="AG44" s="13"/>
      <c r="AH44" s="13"/>
      <c r="AI44" s="87">
        <v>5.1299999999999998E-2</v>
      </c>
      <c r="AJ44" s="13"/>
      <c r="AK44" s="87">
        <v>226.1</v>
      </c>
      <c r="AL44" s="1"/>
    </row>
    <row r="45" spans="1:38" x14ac:dyDescent="0.3">
      <c r="C45" s="17"/>
      <c r="D45" s="39"/>
      <c r="H45" s="17"/>
      <c r="J45" s="17"/>
      <c r="M45" s="1"/>
      <c r="P45" s="22"/>
      <c r="Q45" s="12"/>
      <c r="R45" s="39"/>
      <c r="Z45" s="1"/>
      <c r="AC45" s="23">
        <v>0.56180555555555556</v>
      </c>
      <c r="AD45" s="74">
        <v>1</v>
      </c>
      <c r="AE45" s="74">
        <f>SUM(AE44,AD45)</f>
        <v>65</v>
      </c>
      <c r="AF45" s="13"/>
      <c r="AG45" s="13"/>
      <c r="AH45" s="13"/>
      <c r="AI45" s="87">
        <v>6.1100000000000002E-2</v>
      </c>
      <c r="AJ45" s="13"/>
      <c r="AK45" s="87">
        <v>301.10000000000002</v>
      </c>
      <c r="AL45" s="1"/>
    </row>
    <row r="46" spans="1:38" x14ac:dyDescent="0.3">
      <c r="B46" s="23"/>
      <c r="C46" s="17"/>
      <c r="D46" s="39"/>
      <c r="H46" s="17"/>
      <c r="J46" s="18"/>
      <c r="M46" s="1"/>
      <c r="P46" s="22"/>
      <c r="Q46" s="12"/>
      <c r="R46" s="39"/>
      <c r="Z46" s="1"/>
      <c r="AC46" s="23">
        <v>0.5625</v>
      </c>
      <c r="AD46" s="74">
        <v>1</v>
      </c>
      <c r="AE46" s="74">
        <f t="shared" si="5"/>
        <v>66</v>
      </c>
      <c r="AF46" s="13"/>
      <c r="AG46" s="13"/>
      <c r="AH46" s="13"/>
      <c r="AI46" s="87">
        <v>5.5399999999999998E-2</v>
      </c>
      <c r="AJ46" s="13"/>
      <c r="AK46" s="87">
        <v>209.4</v>
      </c>
      <c r="AL46" s="1"/>
    </row>
    <row r="47" spans="1:38" x14ac:dyDescent="0.3">
      <c r="B47" s="23"/>
      <c r="C47" s="12"/>
      <c r="D47" s="39"/>
      <c r="H47" s="17"/>
      <c r="J47" s="17"/>
      <c r="M47" s="1"/>
      <c r="P47" s="22"/>
      <c r="Q47" s="12"/>
      <c r="R47" s="39"/>
      <c r="Z47" s="1"/>
      <c r="AC47" s="23">
        <v>0.56388888888888888</v>
      </c>
      <c r="AD47" s="74">
        <v>2</v>
      </c>
      <c r="AE47" s="74">
        <f t="shared" si="5"/>
        <v>68</v>
      </c>
      <c r="AF47" s="13"/>
      <c r="AG47" s="13"/>
      <c r="AH47" s="13"/>
      <c r="AI47" s="87">
        <v>5.3499999999999999E-2</v>
      </c>
      <c r="AJ47" s="13"/>
      <c r="AK47" s="87">
        <v>300.89999999999998</v>
      </c>
      <c r="AL47" s="1"/>
    </row>
    <row r="48" spans="1:38" x14ac:dyDescent="0.3">
      <c r="B48" s="23"/>
      <c r="C48" s="12"/>
      <c r="D48" s="39"/>
      <c r="H48" s="17"/>
      <c r="J48" s="17"/>
      <c r="M48" s="1"/>
      <c r="P48" s="22"/>
      <c r="Q48" s="12"/>
      <c r="R48" s="39"/>
      <c r="Z48" s="1"/>
      <c r="AC48" s="23">
        <v>0.56527777777777777</v>
      </c>
      <c r="AD48" s="74">
        <v>2</v>
      </c>
      <c r="AE48" s="74">
        <f t="shared" si="5"/>
        <v>70</v>
      </c>
      <c r="AF48" s="13"/>
      <c r="AG48" s="13"/>
      <c r="AH48" s="13"/>
      <c r="AI48" s="87">
        <v>4.5900000000000003E-2</v>
      </c>
      <c r="AJ48" s="13"/>
      <c r="AK48" s="87">
        <v>213.5</v>
      </c>
      <c r="AL48" s="1"/>
    </row>
    <row r="49" spans="1:38" x14ac:dyDescent="0.3">
      <c r="B49" s="23"/>
      <c r="C49" s="12"/>
      <c r="D49" s="39"/>
      <c r="K49" s="7"/>
      <c r="M49" s="1"/>
      <c r="P49" s="22"/>
      <c r="Q49" s="12"/>
      <c r="R49" s="39"/>
      <c r="X49" s="7"/>
      <c r="Z49" s="1"/>
      <c r="AC49" s="23">
        <v>0.56666666666666665</v>
      </c>
      <c r="AD49" s="74">
        <v>2</v>
      </c>
      <c r="AE49" s="74">
        <f t="shared" si="5"/>
        <v>72</v>
      </c>
      <c r="AF49" s="13"/>
      <c r="AG49" s="13"/>
      <c r="AH49" s="13"/>
      <c r="AI49" s="87">
        <v>6.4500000000000002E-2</v>
      </c>
      <c r="AJ49" s="13"/>
      <c r="AK49" s="87">
        <v>438.8</v>
      </c>
      <c r="AL49" s="1"/>
    </row>
    <row r="50" spans="1:38" x14ac:dyDescent="0.3">
      <c r="D50" s="39"/>
      <c r="E50" s="7"/>
      <c r="F50" s="7"/>
      <c r="J50" s="7"/>
      <c r="K50" s="7"/>
      <c r="M50" s="1"/>
      <c r="P50" s="22"/>
      <c r="Q50" s="12"/>
      <c r="R50" s="39"/>
      <c r="V50" s="7"/>
      <c r="W50" s="30"/>
      <c r="X50" s="7"/>
      <c r="Z50" s="1"/>
      <c r="AC50" s="23">
        <v>0.56736111111111109</v>
      </c>
      <c r="AD50" s="74">
        <v>1</v>
      </c>
      <c r="AE50" s="74">
        <f t="shared" si="5"/>
        <v>73</v>
      </c>
      <c r="AF50" s="13"/>
      <c r="AG50" s="13"/>
      <c r="AH50" s="13"/>
      <c r="AI50" s="87">
        <v>5.62E-2</v>
      </c>
      <c r="AJ50" s="13"/>
      <c r="AK50" s="87">
        <v>425.3</v>
      </c>
      <c r="AL50" s="1"/>
    </row>
    <row r="51" spans="1:38" x14ac:dyDescent="0.3">
      <c r="A51" s="6"/>
      <c r="B51" s="5"/>
      <c r="C51" s="5"/>
      <c r="D51" s="39"/>
      <c r="M51" s="1"/>
      <c r="O51" s="6"/>
      <c r="P51" s="22"/>
      <c r="Q51" s="12"/>
      <c r="R51" s="39"/>
      <c r="Z51" s="1"/>
      <c r="AC51" s="23">
        <v>0.57847222222222217</v>
      </c>
      <c r="AD51" s="74">
        <v>16</v>
      </c>
      <c r="AE51" s="74">
        <f t="shared" si="5"/>
        <v>89</v>
      </c>
      <c r="AF51" s="13"/>
      <c r="AG51" s="13"/>
      <c r="AH51" s="13"/>
      <c r="AI51" s="87">
        <v>3.6299999999999999E-2</v>
      </c>
      <c r="AJ51" s="13"/>
      <c r="AK51" s="87">
        <v>363.4</v>
      </c>
      <c r="AL51" s="1"/>
    </row>
    <row r="52" spans="1:38" x14ac:dyDescent="0.3">
      <c r="B52" s="23"/>
      <c r="C52" s="12"/>
      <c r="D52" s="39"/>
      <c r="H52" s="17"/>
      <c r="J52" s="17"/>
      <c r="M52" s="1"/>
      <c r="P52" s="22"/>
      <c r="Q52" s="12"/>
      <c r="R52" s="39"/>
      <c r="U52" s="1"/>
      <c r="Z52" s="1"/>
      <c r="AC52" s="23">
        <v>0.57916666666666672</v>
      </c>
      <c r="AD52" s="74">
        <v>1</v>
      </c>
      <c r="AE52" s="74">
        <f t="shared" si="5"/>
        <v>90</v>
      </c>
      <c r="AF52" s="13"/>
      <c r="AG52" s="13"/>
      <c r="AH52" s="13"/>
      <c r="AI52" s="87">
        <v>6.1899999999999997E-2</v>
      </c>
      <c r="AJ52" s="13"/>
      <c r="AK52" s="87">
        <v>256.89999999999998</v>
      </c>
      <c r="AL52" s="1"/>
    </row>
    <row r="53" spans="1:38" x14ac:dyDescent="0.3">
      <c r="B53" s="23"/>
      <c r="C53" s="12"/>
      <c r="D53" s="39"/>
      <c r="I53" s="136"/>
      <c r="J53" s="17"/>
      <c r="M53" s="1"/>
      <c r="Q53" s="14"/>
      <c r="R53" s="39"/>
      <c r="S53" s="7"/>
      <c r="Z53" s="1"/>
      <c r="AC53" s="23">
        <v>0.5805555555555556</v>
      </c>
      <c r="AD53" s="74">
        <v>2</v>
      </c>
      <c r="AE53" s="74">
        <f t="shared" si="5"/>
        <v>92</v>
      </c>
      <c r="AF53" s="13"/>
      <c r="AG53" s="13"/>
      <c r="AH53" s="13"/>
      <c r="AI53" s="87">
        <v>6.0400000000000002E-2</v>
      </c>
      <c r="AJ53" s="13"/>
      <c r="AK53" s="87">
        <v>233.4</v>
      </c>
      <c r="AL53" s="1"/>
    </row>
    <row r="54" spans="1:38" x14ac:dyDescent="0.3">
      <c r="B54" s="23"/>
      <c r="C54" s="12"/>
      <c r="D54" s="39"/>
      <c r="I54" s="136"/>
      <c r="J54" s="17"/>
      <c r="M54" s="1"/>
      <c r="P54" s="5"/>
      <c r="Q54" s="27"/>
      <c r="R54" s="39"/>
      <c r="Z54" s="1"/>
      <c r="AC54" s="23">
        <v>0.58194444444444449</v>
      </c>
      <c r="AD54" s="74">
        <v>2</v>
      </c>
      <c r="AE54" s="74">
        <f t="shared" si="5"/>
        <v>94</v>
      </c>
      <c r="AF54" s="13"/>
      <c r="AG54" s="13"/>
      <c r="AH54" s="13"/>
      <c r="AI54" s="87">
        <v>6.5299999999999997E-2</v>
      </c>
      <c r="AJ54" s="13"/>
      <c r="AK54" s="87">
        <v>235.8</v>
      </c>
      <c r="AL54" s="1"/>
    </row>
    <row r="55" spans="1:38" x14ac:dyDescent="0.3">
      <c r="B55" s="23"/>
      <c r="C55" s="12"/>
      <c r="D55" s="39"/>
      <c r="I55" s="136"/>
      <c r="J55" s="17"/>
      <c r="M55" s="1"/>
      <c r="P55" s="22"/>
      <c r="Q55" s="12"/>
      <c r="R55" s="39"/>
      <c r="U55" s="21"/>
      <c r="Z55" s="1"/>
      <c r="AC55" s="23">
        <v>0.62013888888888891</v>
      </c>
      <c r="AD55" s="74">
        <v>55</v>
      </c>
      <c r="AE55" s="74">
        <f t="shared" si="5"/>
        <v>149</v>
      </c>
      <c r="AI55" s="15">
        <v>6.7299999999999999E-2</v>
      </c>
      <c r="AK55" s="15">
        <v>139.69999999999999</v>
      </c>
      <c r="AL55" s="1"/>
    </row>
    <row r="56" spans="1:38" x14ac:dyDescent="0.3">
      <c r="B56" s="23"/>
      <c r="C56" s="12"/>
      <c r="D56" s="39"/>
      <c r="I56" s="136"/>
      <c r="J56" s="17"/>
      <c r="M56" s="1"/>
      <c r="P56" s="22"/>
      <c r="Q56" s="12"/>
      <c r="R56" s="39"/>
      <c r="Z56" s="1"/>
      <c r="AC56" s="23">
        <v>0.62083333333333335</v>
      </c>
      <c r="AD56" s="14">
        <v>1</v>
      </c>
      <c r="AE56" s="74">
        <f t="shared" si="5"/>
        <v>150</v>
      </c>
      <c r="AI56" s="15">
        <v>7.0199999999999999E-2</v>
      </c>
      <c r="AK56" s="15">
        <v>151</v>
      </c>
      <c r="AL56" s="1"/>
    </row>
    <row r="57" spans="1:38" x14ac:dyDescent="0.3">
      <c r="B57" s="23"/>
      <c r="C57" s="12"/>
      <c r="D57" s="39"/>
      <c r="I57" s="136"/>
      <c r="J57" s="17"/>
      <c r="M57" s="1"/>
      <c r="P57" s="22"/>
      <c r="Q57" s="12"/>
      <c r="R57" s="39"/>
      <c r="Z57" s="1"/>
      <c r="AB57" s="116">
        <v>43470</v>
      </c>
      <c r="AC57" s="23">
        <v>0.62152777777777779</v>
      </c>
      <c r="AD57" s="14">
        <v>1</v>
      </c>
      <c r="AE57" s="74">
        <f t="shared" si="5"/>
        <v>151</v>
      </c>
      <c r="AI57" s="15">
        <v>6.83E-2</v>
      </c>
      <c r="AK57" s="15">
        <v>155.19999999999999</v>
      </c>
      <c r="AL57" s="1"/>
    </row>
    <row r="58" spans="1:38" x14ac:dyDescent="0.3">
      <c r="B58" s="23"/>
      <c r="C58" s="12"/>
      <c r="D58" s="39"/>
      <c r="I58" s="136"/>
      <c r="J58" s="17"/>
      <c r="M58" s="1"/>
      <c r="P58" s="22"/>
      <c r="Q58" s="12"/>
      <c r="R58" s="39"/>
      <c r="Z58" s="1"/>
      <c r="AC58" s="23">
        <v>0.62291666666666667</v>
      </c>
      <c r="AD58" s="14">
        <v>2</v>
      </c>
      <c r="AE58" s="74">
        <f t="shared" si="5"/>
        <v>153</v>
      </c>
      <c r="AI58" s="15">
        <v>8.1100000000000005E-2</v>
      </c>
      <c r="AK58" s="15">
        <v>180</v>
      </c>
      <c r="AL58" s="1"/>
    </row>
    <row r="59" spans="1:38" x14ac:dyDescent="0.3">
      <c r="B59" s="23"/>
      <c r="C59" s="12"/>
      <c r="D59" s="39"/>
      <c r="M59" s="1"/>
      <c r="P59" s="22"/>
      <c r="Q59" s="12"/>
      <c r="R59" s="39"/>
      <c r="Z59" s="1"/>
      <c r="AC59" s="113">
        <v>0.38263888888888892</v>
      </c>
      <c r="AD59" s="14">
        <v>1094</v>
      </c>
      <c r="AE59" s="74">
        <f t="shared" si="5"/>
        <v>1247</v>
      </c>
      <c r="AI59" s="15">
        <v>9.2799999999999994E-2</v>
      </c>
      <c r="AK59" s="15">
        <v>58.2</v>
      </c>
      <c r="AL59" s="1"/>
    </row>
    <row r="60" spans="1:38" x14ac:dyDescent="0.3">
      <c r="D60" s="39"/>
      <c r="M60" s="1"/>
      <c r="P60" s="22"/>
      <c r="Q60" s="12"/>
      <c r="R60" s="39"/>
      <c r="Z60" s="1"/>
      <c r="AC60" s="113">
        <v>0.3833333333333333</v>
      </c>
      <c r="AD60" s="14">
        <v>1</v>
      </c>
      <c r="AE60" s="74">
        <f t="shared" si="5"/>
        <v>1248</v>
      </c>
      <c r="AI60" s="15">
        <v>0.10639999999999999</v>
      </c>
      <c r="AK60" s="15">
        <v>78</v>
      </c>
      <c r="AL60" s="1"/>
    </row>
    <row r="61" spans="1:38" x14ac:dyDescent="0.3">
      <c r="D61" s="39"/>
      <c r="K61" s="7"/>
      <c r="M61" s="1"/>
      <c r="P61" s="22"/>
      <c r="Q61" s="12"/>
      <c r="R61" s="39"/>
      <c r="U61" s="21"/>
      <c r="X61" s="7"/>
      <c r="Z61" s="1"/>
      <c r="AC61" s="113">
        <v>0.3840277777777778</v>
      </c>
      <c r="AD61" s="14">
        <v>1</v>
      </c>
      <c r="AE61" s="74">
        <f t="shared" si="5"/>
        <v>1249</v>
      </c>
      <c r="AI61" s="15">
        <v>0.11890000000000001</v>
      </c>
      <c r="AK61" s="15">
        <v>47.9</v>
      </c>
      <c r="AL61" s="1"/>
    </row>
    <row r="62" spans="1:38" x14ac:dyDescent="0.3">
      <c r="D62" s="39"/>
      <c r="E62" s="7"/>
      <c r="F62" s="7"/>
      <c r="J62" s="7"/>
      <c r="K62" s="7"/>
      <c r="M62" s="1"/>
      <c r="P62" s="22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3">
      <c r="A63" s="6"/>
      <c r="B63" s="5"/>
      <c r="C63" s="5"/>
      <c r="D63" s="39"/>
      <c r="I63" s="136"/>
      <c r="J63" s="17"/>
      <c r="M63" s="1"/>
      <c r="O63" s="6"/>
      <c r="P63" s="22"/>
      <c r="Q63" s="12"/>
      <c r="R63" s="39"/>
      <c r="Z63" s="1"/>
      <c r="AC63" s="79"/>
      <c r="AL63" s="1"/>
    </row>
    <row r="64" spans="1:38" x14ac:dyDescent="0.3">
      <c r="B64" s="22"/>
      <c r="C64" s="12"/>
      <c r="D64" s="39"/>
      <c r="I64" s="136"/>
      <c r="J64" s="17"/>
      <c r="M64" s="1"/>
      <c r="P64" s="22"/>
      <c r="Q64" s="12"/>
      <c r="R64" s="39"/>
      <c r="Z64" s="1"/>
      <c r="AC64" s="79"/>
      <c r="AL64" s="1"/>
    </row>
    <row r="65" spans="2:38" x14ac:dyDescent="0.3">
      <c r="B65" s="22"/>
      <c r="C65" s="12"/>
      <c r="D65" s="39"/>
      <c r="I65" s="136"/>
      <c r="J65" s="17"/>
      <c r="M65" s="1"/>
      <c r="Q65" s="14"/>
      <c r="R65" s="39"/>
      <c r="S65" s="7"/>
      <c r="Z65" s="1"/>
      <c r="AC65" s="79"/>
      <c r="AL65" s="1"/>
    </row>
    <row r="66" spans="2:38" x14ac:dyDescent="0.3">
      <c r="B66" s="22"/>
      <c r="C66" s="12"/>
      <c r="D66" s="39"/>
      <c r="H66" s="17"/>
      <c r="J66" s="17"/>
      <c r="M66" s="1"/>
      <c r="P66" s="5"/>
      <c r="Q66" s="27"/>
      <c r="R66" s="39"/>
      <c r="Z66" s="1"/>
      <c r="AC66" s="13"/>
      <c r="AL66" s="1"/>
    </row>
    <row r="67" spans="2:38" x14ac:dyDescent="0.3">
      <c r="B67" s="22"/>
      <c r="C67" s="12"/>
      <c r="D67" s="39"/>
      <c r="H67" s="17"/>
      <c r="J67" s="17"/>
      <c r="M67" s="1"/>
      <c r="P67" s="22"/>
      <c r="Q67" s="14"/>
      <c r="R67" s="39"/>
      <c r="Z67" s="1"/>
      <c r="AC67" s="78"/>
      <c r="AL67" s="1"/>
    </row>
    <row r="68" spans="2:38" x14ac:dyDescent="0.3">
      <c r="B68" s="22"/>
      <c r="C68" s="12"/>
      <c r="D68" s="39"/>
      <c r="H68" s="17"/>
      <c r="J68" s="17"/>
      <c r="M68" s="1"/>
      <c r="P68" s="22"/>
      <c r="Q68" s="14"/>
      <c r="R68" s="39"/>
      <c r="Z68" s="1"/>
      <c r="AC68" s="79"/>
      <c r="AL68" s="1"/>
    </row>
    <row r="69" spans="2:38" x14ac:dyDescent="0.3">
      <c r="B69" s="22"/>
      <c r="C69" s="12"/>
      <c r="D69" s="39"/>
      <c r="I69" s="136"/>
      <c r="J69" s="17"/>
      <c r="M69" s="1"/>
      <c r="P69" s="22"/>
      <c r="Q69" s="14"/>
      <c r="R69" s="39"/>
      <c r="Z69" s="1"/>
      <c r="AC69" s="79"/>
      <c r="AL69" s="1"/>
    </row>
    <row r="70" spans="2:38" x14ac:dyDescent="0.3">
      <c r="B70" s="23"/>
      <c r="C70" s="12"/>
      <c r="D70" s="39"/>
      <c r="I70" s="136"/>
      <c r="J70" s="17"/>
      <c r="M70" s="1"/>
      <c r="P70" s="22"/>
      <c r="Q70" s="14"/>
      <c r="R70" s="39"/>
      <c r="Z70" s="1"/>
      <c r="AC70" s="79"/>
      <c r="AL70" s="1"/>
    </row>
    <row r="71" spans="2:38" x14ac:dyDescent="0.3">
      <c r="B71" s="23"/>
      <c r="C71" s="12"/>
      <c r="D71" s="39"/>
      <c r="I71" s="136"/>
      <c r="J71" s="17"/>
      <c r="M71" s="1"/>
      <c r="P71" s="22"/>
      <c r="Q71" s="14"/>
      <c r="R71" s="40"/>
      <c r="Z71" s="1"/>
      <c r="AC71" s="79"/>
      <c r="AL71" s="1"/>
    </row>
    <row r="72" spans="2:38" x14ac:dyDescent="0.3">
      <c r="B72" s="23"/>
      <c r="C72" s="12"/>
      <c r="D72" s="39"/>
      <c r="I72" s="136"/>
      <c r="J72" s="17"/>
      <c r="M72" s="1"/>
      <c r="Z72" s="1"/>
      <c r="AC72" s="79"/>
      <c r="AL72" s="1"/>
    </row>
    <row r="73" spans="2:38" x14ac:dyDescent="0.3">
      <c r="M73" s="1"/>
      <c r="Q73" s="12"/>
      <c r="R73" s="39"/>
      <c r="Z73" s="1"/>
      <c r="AC73" s="13"/>
      <c r="AL73" s="1"/>
    </row>
    <row r="74" spans="2:38" x14ac:dyDescent="0.3">
      <c r="M74" s="1"/>
      <c r="Q74" s="12"/>
      <c r="R74" s="39"/>
      <c r="X74" s="7"/>
      <c r="Z74" s="1"/>
      <c r="AC74" s="13"/>
      <c r="AL74" s="1"/>
    </row>
    <row r="75" spans="2:38" x14ac:dyDescent="0.3">
      <c r="M75" s="1"/>
      <c r="V75" s="7"/>
      <c r="W75" s="30"/>
      <c r="X75" s="7"/>
      <c r="Z75" s="1"/>
      <c r="AC75" s="13"/>
      <c r="AL75" s="1"/>
    </row>
    <row r="76" spans="2:38" x14ac:dyDescent="0.3">
      <c r="M76" s="1"/>
      <c r="Z76" s="1"/>
      <c r="AC76" s="13"/>
      <c r="AL76" s="1"/>
    </row>
    <row r="77" spans="2:38" x14ac:dyDescent="0.3">
      <c r="M77" s="1"/>
      <c r="Z77" s="1"/>
      <c r="AC77" s="13"/>
      <c r="AL77" s="1"/>
    </row>
    <row r="78" spans="2:38" x14ac:dyDescent="0.3">
      <c r="M78" s="1"/>
      <c r="Q78" s="14"/>
      <c r="R78" s="40"/>
      <c r="S78" s="7"/>
      <c r="Z78" s="1"/>
      <c r="AC78" s="13"/>
      <c r="AL78" s="1"/>
    </row>
    <row r="79" spans="2:38" x14ac:dyDescent="0.3">
      <c r="M79" s="1"/>
      <c r="Q79" s="27"/>
      <c r="R79" s="47"/>
      <c r="Z79" s="1"/>
      <c r="AC79" s="13"/>
      <c r="AL79" s="1"/>
    </row>
    <row r="80" spans="2:38" x14ac:dyDescent="0.3">
      <c r="M80" s="1"/>
      <c r="Z80" s="1"/>
      <c r="AC80" s="13"/>
      <c r="AL80" s="1"/>
    </row>
    <row r="81" spans="13:38" x14ac:dyDescent="0.3">
      <c r="M81" s="1"/>
      <c r="Z81" s="1"/>
      <c r="AC81" s="13"/>
      <c r="AL81" s="1"/>
    </row>
    <row r="82" spans="13:38" x14ac:dyDescent="0.3">
      <c r="M82" s="1"/>
      <c r="Z82" s="1"/>
      <c r="AC82" s="13"/>
      <c r="AL82" s="1"/>
    </row>
    <row r="83" spans="13:38" x14ac:dyDescent="0.3">
      <c r="M83" s="1"/>
      <c r="Z83" s="1"/>
      <c r="AC83" s="13"/>
      <c r="AL83" s="1"/>
    </row>
    <row r="84" spans="13:38" x14ac:dyDescent="0.3">
      <c r="M84" s="1"/>
      <c r="Z84" s="1"/>
      <c r="AC84" s="13"/>
      <c r="AL84" s="1"/>
    </row>
    <row r="85" spans="13:38" x14ac:dyDescent="0.3">
      <c r="M85" s="1"/>
      <c r="Z85" s="1"/>
      <c r="AC85" s="13"/>
      <c r="AL85" s="1"/>
    </row>
    <row r="86" spans="13:38" x14ac:dyDescent="0.3">
      <c r="M86" s="1"/>
      <c r="Z86" s="1"/>
      <c r="AC86" s="13"/>
      <c r="AL86" s="1"/>
    </row>
    <row r="87" spans="13:38" x14ac:dyDescent="0.3">
      <c r="M87" s="1"/>
      <c r="Z87" s="1"/>
      <c r="AC87" s="13"/>
      <c r="AL87" s="1"/>
    </row>
    <row r="88" spans="13:38" x14ac:dyDescent="0.3">
      <c r="M88" s="1"/>
      <c r="Z88" s="1"/>
      <c r="AC88" s="13"/>
      <c r="AL88" s="1"/>
    </row>
    <row r="89" spans="13:38" x14ac:dyDescent="0.3">
      <c r="M89" s="1"/>
      <c r="Z89" s="1"/>
      <c r="AC89" s="13"/>
      <c r="AL89" s="1"/>
    </row>
    <row r="90" spans="13:38" x14ac:dyDescent="0.3">
      <c r="M90" s="1"/>
      <c r="Z90" s="1"/>
      <c r="AC90" s="13"/>
      <c r="AL90" s="1"/>
    </row>
    <row r="91" spans="13:38" x14ac:dyDescent="0.3">
      <c r="M91" s="1"/>
      <c r="Z91" s="1"/>
      <c r="AC91" s="13"/>
      <c r="AL91" s="1"/>
    </row>
    <row r="92" spans="13:38" x14ac:dyDescent="0.3">
      <c r="M92" s="1"/>
      <c r="Z92" s="1"/>
      <c r="AC92" s="13"/>
      <c r="AL92" s="1"/>
    </row>
    <row r="93" spans="13:38" x14ac:dyDescent="0.3">
      <c r="M93" s="1"/>
      <c r="Z93" s="1"/>
      <c r="AC93" s="13"/>
      <c r="AE93" s="1">
        <v>5</v>
      </c>
      <c r="AL93" s="1"/>
    </row>
    <row r="94" spans="13:38" x14ac:dyDescent="0.3">
      <c r="M94" s="1"/>
      <c r="Z94" s="1"/>
      <c r="AC94" s="13"/>
      <c r="AE94" s="1">
        <v>6</v>
      </c>
      <c r="AL94" s="1"/>
    </row>
    <row r="95" spans="13:38" x14ac:dyDescent="0.3">
      <c r="M95" s="1"/>
      <c r="Z95" s="1"/>
      <c r="AC95" s="13"/>
      <c r="AE95" s="1">
        <v>7</v>
      </c>
      <c r="AL95" s="1"/>
    </row>
    <row r="96" spans="13:38" x14ac:dyDescent="0.3">
      <c r="M96" s="1"/>
      <c r="S96" s="1">
        <v>5</v>
      </c>
      <c r="Z96" s="1"/>
      <c r="AC96" s="13"/>
      <c r="AE96" s="1">
        <v>8</v>
      </c>
      <c r="AL96" s="1"/>
    </row>
    <row r="97" spans="13:38" x14ac:dyDescent="0.3">
      <c r="M97" s="1"/>
      <c r="S97" s="1">
        <v>6</v>
      </c>
      <c r="Z97" s="1"/>
      <c r="AC97" s="13"/>
      <c r="AE97" s="1">
        <v>9</v>
      </c>
      <c r="AL97" s="1"/>
    </row>
    <row r="98" spans="13:38" x14ac:dyDescent="0.3">
      <c r="M98" s="1"/>
      <c r="S98" s="1">
        <v>7</v>
      </c>
      <c r="Z98" s="1"/>
      <c r="AC98" s="13"/>
      <c r="AE98" s="1">
        <v>10</v>
      </c>
      <c r="AL98" s="1"/>
    </row>
    <row r="99" spans="13:38" x14ac:dyDescent="0.3">
      <c r="M99" s="1"/>
      <c r="S99" s="1">
        <v>8</v>
      </c>
      <c r="Z99" s="1"/>
      <c r="AC99" s="13"/>
      <c r="AE99" s="1" t="s">
        <v>20</v>
      </c>
      <c r="AL99" s="1"/>
    </row>
    <row r="100" spans="13:38" x14ac:dyDescent="0.3">
      <c r="M100" s="1"/>
      <c r="S100" s="1">
        <v>9</v>
      </c>
      <c r="Z100" s="1"/>
      <c r="AC100" s="13"/>
      <c r="AL100" s="1"/>
    </row>
    <row r="101" spans="13:38" x14ac:dyDescent="0.3">
      <c r="M101" s="1"/>
      <c r="S101" s="1">
        <v>10</v>
      </c>
      <c r="Z101" s="1"/>
      <c r="AC101" s="13"/>
      <c r="AE101" s="1">
        <v>1</v>
      </c>
      <c r="AL101" s="1"/>
    </row>
    <row r="102" spans="13:38" x14ac:dyDescent="0.3">
      <c r="M102" s="1"/>
      <c r="S102" s="1" t="s">
        <v>20</v>
      </c>
      <c r="Z102" s="1"/>
      <c r="AC102" s="13"/>
      <c r="AE102" s="1">
        <v>2</v>
      </c>
      <c r="AL102" s="1"/>
    </row>
    <row r="103" spans="13:38" x14ac:dyDescent="0.3">
      <c r="M103" s="1"/>
      <c r="Z103" s="1"/>
      <c r="AC103" s="13"/>
      <c r="AE103" s="1">
        <v>3</v>
      </c>
      <c r="AL103" s="1"/>
    </row>
    <row r="104" spans="13:38" x14ac:dyDescent="0.3">
      <c r="M104" s="1"/>
      <c r="S104" s="1">
        <v>1</v>
      </c>
      <c r="Z104" s="1"/>
      <c r="AC104" s="13"/>
      <c r="AE104" s="1">
        <v>4</v>
      </c>
      <c r="AL104" s="1"/>
    </row>
    <row r="105" spans="13:38" x14ac:dyDescent="0.3">
      <c r="M105" s="1"/>
      <c r="S105" s="1">
        <v>2</v>
      </c>
      <c r="Z105" s="1"/>
      <c r="AC105" s="13"/>
      <c r="AE105" s="1">
        <v>5</v>
      </c>
      <c r="AL105" s="1"/>
    </row>
    <row r="106" spans="13:38" x14ac:dyDescent="0.3">
      <c r="M106" s="1"/>
      <c r="S106" s="1">
        <v>3</v>
      </c>
      <c r="Z106" s="1"/>
      <c r="AC106" s="13"/>
      <c r="AE106" s="1">
        <v>6</v>
      </c>
      <c r="AL106" s="1"/>
    </row>
    <row r="107" spans="13:38" x14ac:dyDescent="0.3">
      <c r="M107" s="1"/>
      <c r="S107" s="1">
        <v>4</v>
      </c>
      <c r="Z107" s="1"/>
      <c r="AC107" s="13"/>
      <c r="AE107" s="1">
        <v>7</v>
      </c>
      <c r="AL107" s="1"/>
    </row>
    <row r="108" spans="13:38" x14ac:dyDescent="0.3">
      <c r="M108" s="1"/>
      <c r="S108" s="1">
        <v>5</v>
      </c>
      <c r="Z108" s="1"/>
      <c r="AE108" s="1">
        <v>8</v>
      </c>
      <c r="AL108" s="1"/>
    </row>
    <row r="109" spans="13:38" x14ac:dyDescent="0.3">
      <c r="M109" s="1"/>
      <c r="S109" s="1">
        <v>6</v>
      </c>
      <c r="Z109" s="1"/>
      <c r="AE109" s="1">
        <v>9</v>
      </c>
      <c r="AL109" s="1"/>
    </row>
    <row r="110" spans="13:38" x14ac:dyDescent="0.3">
      <c r="M110" s="1"/>
      <c r="S110" s="1">
        <v>7</v>
      </c>
      <c r="Z110" s="1"/>
      <c r="AE110" s="1">
        <v>10</v>
      </c>
      <c r="AL110" s="1"/>
    </row>
    <row r="111" spans="13:38" x14ac:dyDescent="0.3">
      <c r="M111" s="1"/>
      <c r="S111" s="1">
        <v>8</v>
      </c>
      <c r="Z111" s="1"/>
      <c r="AE111" s="1" t="s">
        <v>20</v>
      </c>
      <c r="AL111" s="1"/>
    </row>
    <row r="112" spans="13:38" x14ac:dyDescent="0.3">
      <c r="M112" s="1"/>
      <c r="S112" s="1">
        <v>9</v>
      </c>
      <c r="Z112" s="1"/>
      <c r="AL112" s="1"/>
    </row>
    <row r="113" spans="13:38" x14ac:dyDescent="0.3">
      <c r="M113" s="1"/>
      <c r="S113" s="1">
        <v>10</v>
      </c>
      <c r="Z113" s="1"/>
      <c r="AL113" s="1"/>
    </row>
    <row r="114" spans="13:38" x14ac:dyDescent="0.3">
      <c r="S114" s="1" t="s">
        <v>20</v>
      </c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"/>
  <dimension ref="A1:AM113"/>
  <sheetViews>
    <sheetView topLeftCell="L1" workbookViewId="0">
      <selection activeCell="X30" sqref="X30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9" width="9.109375" style="1"/>
    <col min="10" max="10" width="17.88671875" style="137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4" bestFit="1" customWidth="1"/>
    <col min="29" max="29" width="12.6640625" style="1" customWidth="1"/>
    <col min="30" max="33" width="9.109375" style="1"/>
    <col min="34" max="34" width="10.109375" style="1" bestFit="1" customWidth="1"/>
    <col min="35" max="35" width="8.44140625" style="1" bestFit="1" customWidth="1"/>
    <col min="36" max="36" width="9" style="1" bestFit="1" customWidth="1"/>
  </cols>
  <sheetData>
    <row r="1" spans="1:39" ht="15" customHeight="1" x14ac:dyDescent="0.3">
      <c r="A1" s="158" t="s">
        <v>107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105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105</v>
      </c>
      <c r="AC1" s="159"/>
      <c r="AD1" s="159"/>
      <c r="AE1" s="159"/>
      <c r="AF1" s="159"/>
      <c r="AG1" s="159"/>
      <c r="AH1" s="159"/>
      <c r="AI1" s="159"/>
      <c r="AJ1" s="159"/>
      <c r="AK1" s="160"/>
    </row>
    <row r="2" spans="1:39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3"/>
    </row>
    <row r="3" spans="1:39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/>
      <c r="F3" s="8"/>
      <c r="G3" s="8" t="s">
        <v>8</v>
      </c>
      <c r="H3" s="8" t="s">
        <v>9</v>
      </c>
      <c r="I3" s="8" t="s">
        <v>10</v>
      </c>
      <c r="J3" s="133" t="s">
        <v>11</v>
      </c>
      <c r="K3" s="2"/>
      <c r="L3" s="2"/>
      <c r="M3" s="2"/>
      <c r="O3" s="6" t="s">
        <v>17</v>
      </c>
      <c r="P3" s="5" t="s">
        <v>101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6" t="s">
        <v>13</v>
      </c>
      <c r="AC3" s="6" t="s">
        <v>5</v>
      </c>
      <c r="AD3" s="37" t="s">
        <v>5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43522</v>
      </c>
      <c r="B4" s="22">
        <v>0.52013888888888882</v>
      </c>
      <c r="C4" s="12">
        <v>0</v>
      </c>
      <c r="D4" s="39">
        <v>0</v>
      </c>
      <c r="J4" s="135">
        <v>272</v>
      </c>
      <c r="M4" s="1"/>
      <c r="O4" s="4" t="s">
        <v>108</v>
      </c>
      <c r="P4" s="70">
        <v>0.43124999999999997</v>
      </c>
      <c r="Q4" s="70">
        <v>0</v>
      </c>
      <c r="R4" s="35">
        <v>0</v>
      </c>
      <c r="S4" s="1">
        <v>1</v>
      </c>
      <c r="U4" s="21"/>
      <c r="W4" s="18">
        <v>33.5</v>
      </c>
      <c r="Z4" s="1"/>
      <c r="AA4" s="77" t="s">
        <v>14</v>
      </c>
      <c r="AB4" s="85">
        <v>10.460555555555555</v>
      </c>
      <c r="AC4" s="74">
        <v>0</v>
      </c>
      <c r="AD4" s="87">
        <v>0</v>
      </c>
      <c r="AH4" s="17">
        <v>3.3300000000000003E-2</v>
      </c>
      <c r="AJ4" s="1">
        <v>6561.6</v>
      </c>
      <c r="AK4" s="1"/>
    </row>
    <row r="5" spans="1:39" x14ac:dyDescent="0.3">
      <c r="B5" s="22">
        <v>0.52222222222222225</v>
      </c>
      <c r="C5" s="12">
        <v>3</v>
      </c>
      <c r="D5" s="39">
        <f>SUM(D4,C5)</f>
        <v>3</v>
      </c>
      <c r="J5" s="135">
        <v>283</v>
      </c>
      <c r="M5" s="1"/>
      <c r="N5" s="68">
        <v>0</v>
      </c>
      <c r="P5" s="23">
        <v>10.432083333333333</v>
      </c>
      <c r="Q5" s="12">
        <v>1</v>
      </c>
      <c r="R5" s="39">
        <f>SUM(N5,Q5)</f>
        <v>1</v>
      </c>
      <c r="S5" s="1">
        <v>2</v>
      </c>
      <c r="U5" s="21"/>
      <c r="W5" s="18">
        <v>35</v>
      </c>
      <c r="Z5" s="1"/>
      <c r="AB5" s="85">
        <v>10.461944444444445</v>
      </c>
      <c r="AC5" s="74">
        <v>2</v>
      </c>
      <c r="AD5" s="74">
        <f>SUM(AD4,AC5)</f>
        <v>2</v>
      </c>
      <c r="AH5" s="17">
        <v>3.0800000000000001E-2</v>
      </c>
      <c r="AJ5" s="1">
        <v>7327.9</v>
      </c>
      <c r="AK5" s="1"/>
    </row>
    <row r="6" spans="1:39" x14ac:dyDescent="0.3">
      <c r="B6" s="22">
        <v>0.52430555555555558</v>
      </c>
      <c r="C6" s="12">
        <v>3</v>
      </c>
      <c r="D6" s="39">
        <f t="shared" ref="D6:D69" si="0">SUM(D5,C6)</f>
        <v>6</v>
      </c>
      <c r="J6" s="135">
        <v>271</v>
      </c>
      <c r="M6" s="1"/>
      <c r="P6" s="23">
        <v>10.433472222222223</v>
      </c>
      <c r="Q6" s="12">
        <v>2</v>
      </c>
      <c r="R6" s="39">
        <f t="shared" ref="R6:R13" si="1">SUM(R5,Q6)</f>
        <v>3</v>
      </c>
      <c r="S6" s="1">
        <v>3</v>
      </c>
      <c r="U6" s="21">
        <v>2.47E-2</v>
      </c>
      <c r="W6" s="18">
        <v>701.6</v>
      </c>
      <c r="Z6" s="1"/>
      <c r="AB6" s="85">
        <v>10.463333333333333</v>
      </c>
      <c r="AC6" s="74">
        <v>2</v>
      </c>
      <c r="AD6" s="74">
        <f t="shared" ref="AD6:AD24" si="2">SUM(AD5,AC6)</f>
        <v>4</v>
      </c>
      <c r="AH6" s="17">
        <v>3.1399999999999997E-2</v>
      </c>
      <c r="AJ6" s="1">
        <v>9200.6</v>
      </c>
      <c r="AK6" s="1"/>
    </row>
    <row r="7" spans="1:39" x14ac:dyDescent="0.3">
      <c r="B7" s="22">
        <v>0.52569444444444446</v>
      </c>
      <c r="C7" s="12">
        <v>2</v>
      </c>
      <c r="D7" s="39">
        <f t="shared" si="0"/>
        <v>8</v>
      </c>
      <c r="J7" s="135">
        <v>290.10000000000002</v>
      </c>
      <c r="M7" s="1"/>
      <c r="P7" s="23">
        <v>10.436249999999999</v>
      </c>
      <c r="Q7" s="12">
        <v>4</v>
      </c>
      <c r="R7" s="39">
        <f t="shared" si="1"/>
        <v>7</v>
      </c>
      <c r="S7" s="1">
        <v>4</v>
      </c>
      <c r="U7" s="21">
        <v>3.1E-2</v>
      </c>
      <c r="W7" s="18">
        <v>737.9</v>
      </c>
      <c r="Z7" s="1"/>
      <c r="AB7" s="85">
        <v>10.464722222222223</v>
      </c>
      <c r="AC7" s="74">
        <v>2</v>
      </c>
      <c r="AD7" s="74">
        <f t="shared" si="2"/>
        <v>6</v>
      </c>
      <c r="AH7" s="17">
        <v>4.82E-2</v>
      </c>
      <c r="AJ7" s="1">
        <v>5159.8</v>
      </c>
      <c r="AK7" s="1"/>
    </row>
    <row r="8" spans="1:39" x14ac:dyDescent="0.3">
      <c r="B8" s="22">
        <v>0.53749999999999998</v>
      </c>
      <c r="C8" s="12">
        <v>17</v>
      </c>
      <c r="D8" s="39">
        <f t="shared" si="0"/>
        <v>25</v>
      </c>
      <c r="J8" s="135">
        <v>259.7</v>
      </c>
      <c r="M8" s="1"/>
      <c r="P8" s="23">
        <v>10.445972222222222</v>
      </c>
      <c r="Q8" s="12">
        <v>14</v>
      </c>
      <c r="R8" s="39">
        <f t="shared" si="1"/>
        <v>21</v>
      </c>
      <c r="S8" s="1">
        <v>5</v>
      </c>
      <c r="U8" s="21">
        <v>5.1999999999999998E-2</v>
      </c>
      <c r="W8" s="18">
        <v>678.3</v>
      </c>
      <c r="Z8" s="1"/>
      <c r="AB8" s="85">
        <v>10.466111111111111</v>
      </c>
      <c r="AC8" s="74">
        <v>2</v>
      </c>
      <c r="AD8" s="74">
        <f t="shared" si="2"/>
        <v>8</v>
      </c>
      <c r="AH8" s="17">
        <v>3.4000000000000002E-2</v>
      </c>
      <c r="AJ8" s="1">
        <v>3394.1</v>
      </c>
      <c r="AK8" s="1"/>
    </row>
    <row r="9" spans="1:39" x14ac:dyDescent="0.3">
      <c r="B9" s="22">
        <v>0.53819444444444442</v>
      </c>
      <c r="C9" s="12">
        <v>1</v>
      </c>
      <c r="D9" s="39">
        <f t="shared" si="0"/>
        <v>26</v>
      </c>
      <c r="J9" s="135">
        <v>236.8</v>
      </c>
      <c r="M9" s="1"/>
      <c r="P9" s="23">
        <v>10.457083333333333</v>
      </c>
      <c r="Q9" s="12">
        <v>16</v>
      </c>
      <c r="R9" s="39">
        <f t="shared" si="1"/>
        <v>37</v>
      </c>
      <c r="S9" s="1">
        <v>6</v>
      </c>
      <c r="U9" s="21"/>
      <c r="W9" s="18">
        <v>593.79999999999995</v>
      </c>
      <c r="Z9" s="1"/>
      <c r="AB9" s="85">
        <v>10.468194444444444</v>
      </c>
      <c r="AC9" s="74">
        <v>3</v>
      </c>
      <c r="AD9" s="74">
        <f t="shared" si="2"/>
        <v>11</v>
      </c>
      <c r="AH9" s="17">
        <v>4.0500000000000001E-2</v>
      </c>
      <c r="AJ9" s="1">
        <v>3851.9</v>
      </c>
      <c r="AK9" s="1"/>
    </row>
    <row r="10" spans="1:39" x14ac:dyDescent="0.3">
      <c r="B10" s="22">
        <v>0.60138888888888886</v>
      </c>
      <c r="C10" s="24" t="s">
        <v>109</v>
      </c>
      <c r="D10" s="39">
        <f t="shared" si="0"/>
        <v>26</v>
      </c>
      <c r="H10" s="1">
        <v>0.12520000000000001</v>
      </c>
      <c r="J10" s="135">
        <v>148.19999999999999</v>
      </c>
      <c r="M10" s="1"/>
      <c r="P10" s="23">
        <v>10.460555555555555</v>
      </c>
      <c r="Q10" s="12">
        <v>5</v>
      </c>
      <c r="R10" s="39">
        <f t="shared" si="1"/>
        <v>42</v>
      </c>
      <c r="S10" s="1">
        <v>7</v>
      </c>
      <c r="U10" s="21">
        <v>3.2000000000000001E-2</v>
      </c>
      <c r="W10" s="18">
        <v>736.4</v>
      </c>
      <c r="Z10" s="1"/>
      <c r="AB10" s="85">
        <v>10.469583333333333</v>
      </c>
      <c r="AC10" s="74">
        <v>2</v>
      </c>
      <c r="AD10" s="74">
        <f t="shared" si="2"/>
        <v>13</v>
      </c>
      <c r="AH10" s="17">
        <v>1.5800000000000002E-2</v>
      </c>
      <c r="AJ10" s="1">
        <v>2069.6</v>
      </c>
      <c r="AK10" s="1"/>
    </row>
    <row r="11" spans="1:39" x14ac:dyDescent="0.3">
      <c r="B11" s="22">
        <v>0.60347222222222219</v>
      </c>
      <c r="C11" s="14">
        <v>3</v>
      </c>
      <c r="D11" s="39">
        <f t="shared" si="0"/>
        <v>29</v>
      </c>
      <c r="H11" s="1">
        <v>0.2102</v>
      </c>
      <c r="J11" s="135">
        <v>184.5</v>
      </c>
      <c r="M11" s="1"/>
      <c r="P11" s="23">
        <v>10.461944444444445</v>
      </c>
      <c r="Q11" s="14">
        <v>2</v>
      </c>
      <c r="R11" s="39">
        <f t="shared" si="1"/>
        <v>44</v>
      </c>
      <c r="S11" s="1">
        <v>8</v>
      </c>
      <c r="U11" s="21">
        <v>3.8199999999999998E-2</v>
      </c>
      <c r="W11" s="18">
        <v>593.79999999999995</v>
      </c>
      <c r="Y11" s="1">
        <v>492.5</v>
      </c>
      <c r="Z11" s="1"/>
      <c r="AB11" s="85">
        <v>10.472361111111111</v>
      </c>
      <c r="AC11" s="74">
        <v>4</v>
      </c>
      <c r="AD11" s="74">
        <f t="shared" si="2"/>
        <v>17</v>
      </c>
      <c r="AH11" s="17">
        <v>3.61E-2</v>
      </c>
      <c r="AJ11" s="1">
        <v>2884.6</v>
      </c>
      <c r="AK11" s="1"/>
    </row>
    <row r="12" spans="1:39" x14ac:dyDescent="0.3">
      <c r="B12" s="22">
        <v>0.60416666666666663</v>
      </c>
      <c r="C12" s="14">
        <v>1</v>
      </c>
      <c r="D12" s="39">
        <f t="shared" si="0"/>
        <v>30</v>
      </c>
      <c r="H12" s="1">
        <v>0.15820000000000001</v>
      </c>
      <c r="J12" s="135">
        <v>213.2</v>
      </c>
      <c r="M12" s="1"/>
      <c r="P12" s="23">
        <v>10.463333333333333</v>
      </c>
      <c r="Q12" s="14">
        <v>2</v>
      </c>
      <c r="R12" s="39">
        <f t="shared" si="1"/>
        <v>46</v>
      </c>
      <c r="S12" s="1">
        <v>9</v>
      </c>
      <c r="U12" s="21"/>
      <c r="W12" s="18">
        <v>476.2</v>
      </c>
      <c r="Y12" s="1">
        <v>418.6</v>
      </c>
      <c r="Z12" s="1"/>
      <c r="AB12" s="85">
        <v>10.477222222222222</v>
      </c>
      <c r="AC12" s="74">
        <v>7</v>
      </c>
      <c r="AD12" s="74">
        <f t="shared" si="2"/>
        <v>24</v>
      </c>
      <c r="AH12" s="17">
        <v>3.0800000000000001E-2</v>
      </c>
      <c r="AJ12" s="1">
        <v>1058.4000000000001</v>
      </c>
      <c r="AK12" s="1"/>
    </row>
    <row r="13" spans="1:39" x14ac:dyDescent="0.3">
      <c r="B13" s="22">
        <v>0.60555555555555551</v>
      </c>
      <c r="C13" s="14">
        <v>2</v>
      </c>
      <c r="D13" s="39">
        <f t="shared" si="0"/>
        <v>32</v>
      </c>
      <c r="H13" s="19">
        <v>0.13700000000000001</v>
      </c>
      <c r="I13" s="19"/>
      <c r="J13" s="135">
        <v>204.4</v>
      </c>
      <c r="K13" s="7" t="s">
        <v>19</v>
      </c>
      <c r="M13" s="1"/>
      <c r="P13" s="23">
        <v>10.464722222222223</v>
      </c>
      <c r="Q13" s="14">
        <v>2</v>
      </c>
      <c r="R13" s="39">
        <f t="shared" si="1"/>
        <v>48</v>
      </c>
      <c r="S13" s="1">
        <v>10</v>
      </c>
      <c r="U13" s="21"/>
      <c r="W13" s="18">
        <v>522.5</v>
      </c>
      <c r="Z13" s="1"/>
      <c r="AB13" s="85">
        <v>10.479305555555555</v>
      </c>
      <c r="AC13" s="74">
        <v>3</v>
      </c>
      <c r="AD13" s="74">
        <f t="shared" si="2"/>
        <v>27</v>
      </c>
      <c r="AH13" s="17">
        <v>2.8899999999999999E-2</v>
      </c>
      <c r="AI13" s="7"/>
      <c r="AJ13" s="1">
        <v>1491.3</v>
      </c>
      <c r="AK13" s="1"/>
    </row>
    <row r="14" spans="1:39" x14ac:dyDescent="0.3">
      <c r="D14" s="39">
        <f t="shared" si="0"/>
        <v>32</v>
      </c>
      <c r="E14" s="7"/>
      <c r="F14" s="7"/>
      <c r="I14" s="7" t="s">
        <v>25</v>
      </c>
      <c r="J14" s="137">
        <v>0</v>
      </c>
      <c r="K14" s="7">
        <v>0</v>
      </c>
      <c r="M14" s="1"/>
      <c r="P14" s="23">
        <v>10.467499999999999</v>
      </c>
      <c r="Q14" s="12">
        <v>2</v>
      </c>
      <c r="R14" s="39">
        <f>SUM(R13,Q14)</f>
        <v>50</v>
      </c>
      <c r="S14" s="7" t="s">
        <v>20</v>
      </c>
      <c r="U14" s="21"/>
      <c r="W14" s="18">
        <v>526.5</v>
      </c>
      <c r="Z14" s="1"/>
      <c r="AB14" s="85">
        <v>10.480694444444444</v>
      </c>
      <c r="AC14" s="74">
        <v>2</v>
      </c>
      <c r="AD14" s="74">
        <f t="shared" si="2"/>
        <v>29</v>
      </c>
      <c r="AG14" s="7"/>
      <c r="AH14" s="84">
        <v>3.2399999999999998E-2</v>
      </c>
      <c r="AI14" s="7"/>
      <c r="AJ14" s="1">
        <v>1608</v>
      </c>
      <c r="AK14" s="1"/>
    </row>
    <row r="15" spans="1:39" ht="33.75" customHeight="1" x14ac:dyDescent="0.3">
      <c r="A15" s="6"/>
      <c r="B15" s="5" t="s">
        <v>110</v>
      </c>
      <c r="C15" s="5"/>
      <c r="D15" s="39">
        <f t="shared" si="0"/>
        <v>32</v>
      </c>
      <c r="M15" s="1"/>
      <c r="O15" s="6"/>
      <c r="P15" s="23">
        <v>10.470277777777778</v>
      </c>
      <c r="Q15" s="12">
        <v>4</v>
      </c>
      <c r="R15" s="39">
        <f t="shared" ref="R15:R23" si="3">SUM(R14,Q15)</f>
        <v>54</v>
      </c>
      <c r="U15" s="21"/>
      <c r="W15" s="18">
        <v>441.5</v>
      </c>
      <c r="Z15" s="1"/>
      <c r="AB15" s="85">
        <v>10.502916666666668</v>
      </c>
      <c r="AC15" s="72">
        <v>32</v>
      </c>
      <c r="AD15" s="74">
        <f t="shared" si="2"/>
        <v>61</v>
      </c>
      <c r="AH15" s="17">
        <v>3.85E-2</v>
      </c>
      <c r="AJ15" s="1">
        <v>288.5</v>
      </c>
      <c r="AK15" s="1"/>
    </row>
    <row r="16" spans="1:39" x14ac:dyDescent="0.3">
      <c r="B16" s="22">
        <v>0.52708333333333335</v>
      </c>
      <c r="C16" s="12">
        <v>7</v>
      </c>
      <c r="D16" s="39">
        <f t="shared" si="0"/>
        <v>39</v>
      </c>
      <c r="H16" s="19">
        <v>0.71099999999999997</v>
      </c>
      <c r="I16" s="19"/>
      <c r="J16" s="138">
        <v>37</v>
      </c>
      <c r="M16" s="1"/>
      <c r="P16" s="23">
        <v>10.472361111111111</v>
      </c>
      <c r="Q16" s="12">
        <v>3</v>
      </c>
      <c r="R16" s="39">
        <f t="shared" si="3"/>
        <v>57</v>
      </c>
      <c r="S16" s="1">
        <v>1</v>
      </c>
      <c r="U16" s="21">
        <v>7.2999999999999995E-2</v>
      </c>
      <c r="W16" s="18">
        <v>388.9</v>
      </c>
      <c r="Z16" s="1"/>
      <c r="AB16" s="85">
        <v>10.504305555555556</v>
      </c>
      <c r="AC16" s="74">
        <v>2</v>
      </c>
      <c r="AD16" s="74">
        <f t="shared" si="2"/>
        <v>63</v>
      </c>
      <c r="AH16" s="17">
        <v>3.4599999999999999E-2</v>
      </c>
      <c r="AJ16" s="1">
        <v>356.3</v>
      </c>
      <c r="AK16" s="1"/>
    </row>
    <row r="17" spans="1:37" x14ac:dyDescent="0.3">
      <c r="B17" s="22">
        <v>0.52847222222222223</v>
      </c>
      <c r="C17" s="12">
        <v>2</v>
      </c>
      <c r="D17" s="39">
        <f t="shared" si="0"/>
        <v>41</v>
      </c>
      <c r="H17" s="19">
        <v>0.78969999999999996</v>
      </c>
      <c r="I17" s="19"/>
      <c r="J17" s="138">
        <v>39.5</v>
      </c>
      <c r="M17" s="1"/>
      <c r="P17" s="23">
        <v>10.473750000000001</v>
      </c>
      <c r="Q17" s="12">
        <v>2</v>
      </c>
      <c r="R17" s="39">
        <f t="shared" si="3"/>
        <v>59</v>
      </c>
      <c r="S17" s="1">
        <v>2</v>
      </c>
      <c r="U17" s="21"/>
      <c r="W17" s="18">
        <v>285.3</v>
      </c>
      <c r="Z17" s="1"/>
      <c r="AB17" s="85">
        <v>10.505694444444444</v>
      </c>
      <c r="AC17" s="74">
        <v>2</v>
      </c>
      <c r="AD17" s="74">
        <f t="shared" si="2"/>
        <v>65</v>
      </c>
      <c r="AH17" s="17">
        <v>0</v>
      </c>
      <c r="AJ17" s="1">
        <v>330.5</v>
      </c>
      <c r="AK17" s="1"/>
    </row>
    <row r="18" spans="1:37" x14ac:dyDescent="0.3">
      <c r="B18" s="22">
        <v>0.52986111111111112</v>
      </c>
      <c r="C18" s="12">
        <v>2</v>
      </c>
      <c r="D18" s="39">
        <f t="shared" si="0"/>
        <v>43</v>
      </c>
      <c r="H18" s="19">
        <v>0.68340000000000001</v>
      </c>
      <c r="I18" s="19"/>
      <c r="J18" s="138">
        <v>39.5</v>
      </c>
      <c r="M18" s="1"/>
      <c r="P18" s="23">
        <v>10.475833333333334</v>
      </c>
      <c r="Q18" s="12">
        <v>3</v>
      </c>
      <c r="R18" s="39">
        <f t="shared" si="3"/>
        <v>62</v>
      </c>
      <c r="S18" s="1">
        <v>3</v>
      </c>
      <c r="U18" s="21"/>
      <c r="W18" s="18">
        <v>285.3</v>
      </c>
      <c r="Z18" s="1"/>
      <c r="AB18" s="85">
        <v>10.507083333333334</v>
      </c>
      <c r="AC18" s="74">
        <v>2</v>
      </c>
      <c r="AD18" s="74">
        <f t="shared" si="2"/>
        <v>67</v>
      </c>
      <c r="AH18" s="17">
        <v>4.6100000000000002E-2</v>
      </c>
      <c r="AJ18" s="1">
        <v>312.39999999999998</v>
      </c>
      <c r="AK18" s="1"/>
    </row>
    <row r="19" spans="1:37" x14ac:dyDescent="0.3">
      <c r="B19" s="22">
        <v>0.53055555555555556</v>
      </c>
      <c r="C19" s="12">
        <v>1</v>
      </c>
      <c r="D19" s="39">
        <f t="shared" si="0"/>
        <v>44</v>
      </c>
      <c r="H19" s="19">
        <v>0.1308</v>
      </c>
      <c r="I19" s="19"/>
      <c r="J19" s="138">
        <v>344.7</v>
      </c>
      <c r="M19" s="1"/>
      <c r="P19" s="23">
        <v>10.477222222222222</v>
      </c>
      <c r="Q19" s="12">
        <v>2</v>
      </c>
      <c r="R19" s="39">
        <f t="shared" si="3"/>
        <v>64</v>
      </c>
      <c r="S19" s="1">
        <v>4</v>
      </c>
      <c r="U19" s="21"/>
      <c r="W19" s="18">
        <v>261.2</v>
      </c>
      <c r="Z19" s="1"/>
      <c r="AB19" s="85">
        <v>10.509166666666667</v>
      </c>
      <c r="AC19" s="74">
        <v>3</v>
      </c>
      <c r="AD19" s="74">
        <f t="shared" si="2"/>
        <v>70</v>
      </c>
      <c r="AH19" s="17">
        <v>4.3099999999999999E-2</v>
      </c>
      <c r="AJ19" s="1">
        <v>392.5</v>
      </c>
      <c r="AK19" s="1"/>
    </row>
    <row r="20" spans="1:37" x14ac:dyDescent="0.3">
      <c r="B20" s="22">
        <v>0.53125</v>
      </c>
      <c r="C20" s="12">
        <v>1</v>
      </c>
      <c r="D20" s="39">
        <f t="shared" si="0"/>
        <v>45</v>
      </c>
      <c r="H20" s="19">
        <v>0.129</v>
      </c>
      <c r="I20" s="19"/>
      <c r="J20" s="138">
        <v>400.7</v>
      </c>
      <c r="L20" s="1">
        <v>0.15939999999999999</v>
      </c>
      <c r="M20" s="17">
        <v>313.39999999999998</v>
      </c>
      <c r="P20" s="23">
        <v>10.479305555555555</v>
      </c>
      <c r="Q20" s="12">
        <v>3</v>
      </c>
      <c r="R20" s="39">
        <f t="shared" si="3"/>
        <v>67</v>
      </c>
      <c r="S20" s="1">
        <v>5</v>
      </c>
      <c r="U20" s="21">
        <v>3.5000000000000003E-2</v>
      </c>
      <c r="W20" s="18">
        <v>250.8</v>
      </c>
      <c r="Z20" s="1"/>
      <c r="AB20" s="85">
        <v>10.50986111111111</v>
      </c>
      <c r="AC20" s="74">
        <v>1</v>
      </c>
      <c r="AD20" s="74">
        <f t="shared" si="2"/>
        <v>71</v>
      </c>
      <c r="AH20" s="17">
        <v>0</v>
      </c>
      <c r="AJ20" s="1">
        <v>318.7</v>
      </c>
      <c r="AK20" s="1"/>
    </row>
    <row r="21" spans="1:37" x14ac:dyDescent="0.3">
      <c r="B21" s="22">
        <v>0.53402777777777777</v>
      </c>
      <c r="C21" s="12">
        <v>4</v>
      </c>
      <c r="D21" s="39">
        <f t="shared" si="0"/>
        <v>49</v>
      </c>
      <c r="H21" s="19">
        <v>0.14599999999999999</v>
      </c>
      <c r="I21" s="19"/>
      <c r="J21" s="138">
        <v>398.9</v>
      </c>
      <c r="L21" s="1">
        <v>0.1406</v>
      </c>
      <c r="M21" s="17">
        <v>310.10000000000002</v>
      </c>
      <c r="P21" s="23">
        <v>10.481388888888889</v>
      </c>
      <c r="Q21" s="12">
        <v>3</v>
      </c>
      <c r="R21" s="39">
        <f t="shared" si="3"/>
        <v>70</v>
      </c>
      <c r="S21" s="1">
        <v>6</v>
      </c>
      <c r="U21" s="21"/>
      <c r="W21" s="18">
        <v>320.2</v>
      </c>
      <c r="Z21" s="1"/>
      <c r="AB21" s="85">
        <v>10.557083333333333</v>
      </c>
      <c r="AC21" s="74">
        <v>68</v>
      </c>
      <c r="AD21" s="74">
        <f t="shared" si="2"/>
        <v>139</v>
      </c>
      <c r="AH21" s="17">
        <v>6.9699999999999998E-2</v>
      </c>
      <c r="AJ21" s="1">
        <v>291.2</v>
      </c>
      <c r="AK21" s="1"/>
    </row>
    <row r="22" spans="1:37" x14ac:dyDescent="0.3">
      <c r="B22" s="22">
        <v>0.53472222222222221</v>
      </c>
      <c r="C22" s="12">
        <v>1</v>
      </c>
      <c r="D22" s="39">
        <f t="shared" si="0"/>
        <v>50</v>
      </c>
      <c r="H22" s="19">
        <v>0.1246</v>
      </c>
      <c r="I22" s="19"/>
      <c r="J22" s="138">
        <v>342.1</v>
      </c>
      <c r="L22" s="1">
        <v>0.11020000000000001</v>
      </c>
      <c r="M22" s="17">
        <v>330.1</v>
      </c>
      <c r="P22" s="23">
        <v>10.485555555555555</v>
      </c>
      <c r="Q22" s="12">
        <v>6</v>
      </c>
      <c r="R22" s="39">
        <f t="shared" si="3"/>
        <v>76</v>
      </c>
      <c r="S22" s="1">
        <v>7</v>
      </c>
      <c r="U22" s="21">
        <v>0.04</v>
      </c>
      <c r="W22" s="18">
        <v>322.8</v>
      </c>
      <c r="X22" s="7" t="s">
        <v>19</v>
      </c>
      <c r="Z22" s="1"/>
      <c r="AB22" s="85">
        <v>10.557777777777778</v>
      </c>
      <c r="AC22" s="74">
        <v>1</v>
      </c>
      <c r="AD22" s="74">
        <f t="shared" si="2"/>
        <v>140</v>
      </c>
      <c r="AH22" s="17">
        <v>5.9299999999999999E-2</v>
      </c>
      <c r="AJ22" s="1">
        <v>254.6</v>
      </c>
      <c r="AK22" s="1"/>
    </row>
    <row r="23" spans="1:37" x14ac:dyDescent="0.3">
      <c r="B23" s="22">
        <v>0.53680555555555554</v>
      </c>
      <c r="C23" s="12">
        <v>3</v>
      </c>
      <c r="D23" s="39">
        <f t="shared" si="0"/>
        <v>53</v>
      </c>
      <c r="H23" s="19">
        <v>0.1479</v>
      </c>
      <c r="I23" s="19"/>
      <c r="J23" s="138">
        <v>354.9</v>
      </c>
      <c r="L23" s="1">
        <v>0.1082</v>
      </c>
      <c r="M23" s="17">
        <v>311.10000000000002</v>
      </c>
      <c r="P23" s="23">
        <v>10.486944444444445</v>
      </c>
      <c r="Q23" s="12">
        <v>2</v>
      </c>
      <c r="R23" s="39">
        <f t="shared" si="3"/>
        <v>78</v>
      </c>
      <c r="S23" s="1">
        <v>8</v>
      </c>
      <c r="U23" s="21">
        <v>3.1800000000000002E-2</v>
      </c>
      <c r="W23" s="18">
        <v>228</v>
      </c>
      <c r="Z23" s="1"/>
      <c r="AB23" s="85">
        <v>10.558472222222223</v>
      </c>
      <c r="AC23" s="74">
        <v>1</v>
      </c>
      <c r="AD23" s="74">
        <f t="shared" si="2"/>
        <v>141</v>
      </c>
      <c r="AH23" s="17">
        <v>7.0099999999999996E-2</v>
      </c>
      <c r="AJ23" s="1">
        <v>250.6</v>
      </c>
      <c r="AK23" s="1"/>
    </row>
    <row r="24" spans="1:37" x14ac:dyDescent="0.3">
      <c r="B24" s="22">
        <v>0.54513888888888895</v>
      </c>
      <c r="C24" s="12">
        <v>13</v>
      </c>
      <c r="D24" s="39">
        <f t="shared" si="0"/>
        <v>66</v>
      </c>
      <c r="H24" s="19">
        <v>0.11609999999999999</v>
      </c>
      <c r="I24" s="19"/>
      <c r="J24" s="138">
        <v>354.9</v>
      </c>
      <c r="M24" s="1"/>
      <c r="P24" s="23">
        <v>10.487638888888888</v>
      </c>
      <c r="Q24" s="12">
        <v>1</v>
      </c>
      <c r="R24" s="39">
        <f>SUM(R23,Q24)</f>
        <v>79</v>
      </c>
      <c r="S24" s="1">
        <v>9</v>
      </c>
      <c r="U24" s="21"/>
      <c r="W24" s="18">
        <v>291.89999999999998</v>
      </c>
      <c r="Z24" s="1"/>
      <c r="AB24" s="85">
        <v>10.559861111111111</v>
      </c>
      <c r="AC24" s="74">
        <v>2</v>
      </c>
      <c r="AD24" s="74">
        <f t="shared" si="2"/>
        <v>143</v>
      </c>
      <c r="AH24" s="17">
        <v>8.8300000000000003E-2</v>
      </c>
      <c r="AJ24" s="1">
        <v>250.6</v>
      </c>
      <c r="AK24" s="1"/>
    </row>
    <row r="25" spans="1:37" x14ac:dyDescent="0.3">
      <c r="B25" s="22"/>
      <c r="D25" s="39">
        <f t="shared" si="0"/>
        <v>66</v>
      </c>
      <c r="H25" s="19">
        <v>0.1009</v>
      </c>
      <c r="I25" s="19"/>
      <c r="J25" s="137" t="s">
        <v>111</v>
      </c>
      <c r="K25" s="7" t="s">
        <v>19</v>
      </c>
      <c r="M25" s="1"/>
      <c r="P25" s="23">
        <v>10.489027777777778</v>
      </c>
      <c r="Q25" s="12">
        <v>2</v>
      </c>
      <c r="R25" s="39">
        <f t="shared" ref="R25:R32" si="4">SUM(R24,Q25)</f>
        <v>81</v>
      </c>
      <c r="S25" s="1">
        <v>10</v>
      </c>
      <c r="U25" s="21"/>
      <c r="W25" s="18">
        <v>318.8</v>
      </c>
      <c r="Z25" s="1"/>
      <c r="AB25" s="85"/>
      <c r="AC25" s="13"/>
      <c r="AD25" s="13"/>
      <c r="AI25" s="7"/>
      <c r="AJ25" s="1">
        <v>250.6</v>
      </c>
      <c r="AK25" s="1"/>
    </row>
    <row r="26" spans="1:37" x14ac:dyDescent="0.3">
      <c r="D26" s="39">
        <f t="shared" si="0"/>
        <v>66</v>
      </c>
      <c r="E26" s="7"/>
      <c r="F26" s="7"/>
      <c r="I26" s="7" t="s">
        <v>25</v>
      </c>
      <c r="J26" s="137">
        <v>0</v>
      </c>
      <c r="K26" s="7">
        <v>0</v>
      </c>
      <c r="M26" s="1"/>
      <c r="P26" s="23">
        <v>10.4925</v>
      </c>
      <c r="Q26" s="12">
        <v>5</v>
      </c>
      <c r="R26" s="39">
        <f t="shared" si="4"/>
        <v>86</v>
      </c>
      <c r="S26" s="7" t="s">
        <v>20</v>
      </c>
      <c r="U26" s="21"/>
      <c r="W26" s="18">
        <v>237.8</v>
      </c>
      <c r="Z26" s="1"/>
      <c r="AC26" s="13"/>
      <c r="AD26" s="13"/>
      <c r="AG26" s="7"/>
      <c r="AH26" s="7">
        <v>0</v>
      </c>
      <c r="AI26" s="7"/>
      <c r="AK26" s="1"/>
    </row>
    <row r="27" spans="1:37" x14ac:dyDescent="0.3">
      <c r="A27" s="6"/>
      <c r="B27" s="5"/>
      <c r="C27" s="5"/>
      <c r="D27" s="39">
        <f t="shared" si="0"/>
        <v>66</v>
      </c>
      <c r="I27" s="17"/>
      <c r="J27" s="136"/>
      <c r="M27" s="1"/>
      <c r="O27" s="6"/>
      <c r="P27" s="23">
        <v>10.49388888888889</v>
      </c>
      <c r="Q27" s="12">
        <v>2</v>
      </c>
      <c r="R27" s="39">
        <f t="shared" si="4"/>
        <v>88</v>
      </c>
      <c r="U27" s="21"/>
      <c r="W27" s="20">
        <v>265.5</v>
      </c>
      <c r="Z27" s="1"/>
      <c r="AB27" s="6"/>
      <c r="AC27" s="86"/>
      <c r="AD27" s="13"/>
      <c r="AK27" s="1"/>
    </row>
    <row r="28" spans="1:37" x14ac:dyDescent="0.3">
      <c r="B28" s="22">
        <v>0.59444444444444444</v>
      </c>
      <c r="C28" s="12">
        <v>71</v>
      </c>
      <c r="D28" s="39">
        <f t="shared" si="0"/>
        <v>137</v>
      </c>
      <c r="H28" s="17">
        <v>0.13919999999999999</v>
      </c>
      <c r="J28" s="136">
        <v>208.3</v>
      </c>
      <c r="M28" s="1"/>
      <c r="P28" s="22">
        <v>0.51666666666666672</v>
      </c>
      <c r="Q28" s="12">
        <v>33</v>
      </c>
      <c r="R28" s="39">
        <f t="shared" si="4"/>
        <v>121</v>
      </c>
      <c r="S28" s="1">
        <v>1</v>
      </c>
      <c r="U28" s="21"/>
      <c r="W28" s="20">
        <v>238.5</v>
      </c>
      <c r="Z28" s="1"/>
      <c r="AC28" s="13"/>
      <c r="AD28" s="13"/>
      <c r="AK28" s="1"/>
    </row>
    <row r="29" spans="1:37" x14ac:dyDescent="0.3">
      <c r="B29" s="22">
        <v>0.59652777777777777</v>
      </c>
      <c r="C29" s="12">
        <v>3</v>
      </c>
      <c r="D29" s="39">
        <f t="shared" si="0"/>
        <v>140</v>
      </c>
      <c r="H29" s="17">
        <v>0.1661</v>
      </c>
      <c r="J29" s="136">
        <v>224.6</v>
      </c>
      <c r="M29" s="1"/>
      <c r="P29" s="22">
        <v>0.51944444444444449</v>
      </c>
      <c r="Q29" s="12">
        <v>4</v>
      </c>
      <c r="R29" s="39">
        <f t="shared" si="4"/>
        <v>125</v>
      </c>
      <c r="S29" s="1">
        <v>2</v>
      </c>
      <c r="U29" s="21"/>
      <c r="W29" s="20">
        <v>181.4</v>
      </c>
      <c r="Z29" s="1"/>
      <c r="AD29" s="1">
        <v>2</v>
      </c>
      <c r="AK29" s="1"/>
    </row>
    <row r="30" spans="1:37" x14ac:dyDescent="0.3">
      <c r="B30" s="22">
        <v>0.59861111111111109</v>
      </c>
      <c r="C30" s="12">
        <v>3</v>
      </c>
      <c r="D30" s="39">
        <f t="shared" si="0"/>
        <v>143</v>
      </c>
      <c r="H30" s="17"/>
      <c r="J30" s="136">
        <v>237.5</v>
      </c>
      <c r="M30" s="1"/>
      <c r="P30" s="22">
        <v>0.5229166666666667</v>
      </c>
      <c r="Q30" s="12">
        <v>5</v>
      </c>
      <c r="R30" s="39">
        <f t="shared" si="4"/>
        <v>130</v>
      </c>
      <c r="S30" s="1">
        <v>3</v>
      </c>
      <c r="U30" s="21">
        <v>3.9100000000000003E-2</v>
      </c>
      <c r="W30" s="20">
        <v>158.4</v>
      </c>
      <c r="Z30" s="1"/>
      <c r="AD30" s="1">
        <v>3</v>
      </c>
      <c r="AK30" s="1"/>
    </row>
    <row r="31" spans="1:37" x14ac:dyDescent="0.3">
      <c r="B31" s="22">
        <v>0.60069444444444442</v>
      </c>
      <c r="C31" s="12">
        <v>3</v>
      </c>
      <c r="D31" s="39">
        <f t="shared" si="0"/>
        <v>146</v>
      </c>
      <c r="H31" s="17">
        <v>0.16009999999999999</v>
      </c>
      <c r="J31" s="136">
        <v>217.4</v>
      </c>
      <c r="M31" s="1"/>
      <c r="P31" s="22">
        <v>0.52430555555555558</v>
      </c>
      <c r="Q31" s="12">
        <v>2</v>
      </c>
      <c r="R31" s="39">
        <f t="shared" si="4"/>
        <v>132</v>
      </c>
      <c r="S31" s="1">
        <v>4</v>
      </c>
      <c r="U31" s="21">
        <v>4.2599999999999999E-2</v>
      </c>
      <c r="W31" s="20">
        <v>220</v>
      </c>
      <c r="Z31" s="1"/>
      <c r="AD31" s="1">
        <v>4</v>
      </c>
      <c r="AK31" s="1"/>
    </row>
    <row r="32" spans="1:37" x14ac:dyDescent="0.3">
      <c r="B32" s="22"/>
      <c r="C32" s="12"/>
      <c r="D32" s="39">
        <f t="shared" si="0"/>
        <v>146</v>
      </c>
      <c r="H32" s="17"/>
      <c r="J32" s="136"/>
      <c r="M32" s="1"/>
      <c r="P32" s="22">
        <v>0.52708333333333335</v>
      </c>
      <c r="Q32" s="12">
        <v>4</v>
      </c>
      <c r="R32" s="39">
        <f t="shared" si="4"/>
        <v>136</v>
      </c>
      <c r="S32" s="1">
        <v>5</v>
      </c>
      <c r="U32" s="17">
        <v>7.9399999999999998E-2</v>
      </c>
      <c r="W32" s="20">
        <v>255</v>
      </c>
      <c r="X32" s="22"/>
      <c r="Y32"/>
      <c r="Z32" s="4"/>
      <c r="AA32" s="1"/>
      <c r="AB32" s="1">
        <v>5</v>
      </c>
      <c r="AJ32"/>
    </row>
    <row r="33" spans="1:37" x14ac:dyDescent="0.3">
      <c r="B33" s="22"/>
      <c r="C33" s="12"/>
      <c r="D33" s="39">
        <f t="shared" si="0"/>
        <v>146</v>
      </c>
      <c r="H33" s="17"/>
      <c r="J33" s="136"/>
      <c r="M33" s="1"/>
      <c r="P33" s="22">
        <v>0.53194444444444444</v>
      </c>
      <c r="Q33" s="12">
        <v>7</v>
      </c>
      <c r="R33" s="39">
        <f>SUM(R32,Q33)</f>
        <v>143</v>
      </c>
      <c r="S33" s="1">
        <v>6</v>
      </c>
      <c r="U33" s="17">
        <v>6.3299999999999995E-2</v>
      </c>
      <c r="V33" s="7" t="s">
        <v>25</v>
      </c>
      <c r="W33" s="20">
        <v>221.3</v>
      </c>
      <c r="Y33"/>
      <c r="Z33" s="4"/>
      <c r="AA33" s="1"/>
      <c r="AB33" s="1">
        <v>6</v>
      </c>
      <c r="AJ33"/>
    </row>
    <row r="34" spans="1:37" x14ac:dyDescent="0.3">
      <c r="B34" s="22">
        <v>0.68472222222222223</v>
      </c>
      <c r="C34" s="12"/>
      <c r="D34" s="39">
        <f t="shared" si="0"/>
        <v>146</v>
      </c>
      <c r="H34" s="17">
        <v>0.38990000000000002</v>
      </c>
      <c r="J34" s="136">
        <v>109.5</v>
      </c>
      <c r="M34" s="1"/>
      <c r="P34" s="22">
        <v>0.53888888888888886</v>
      </c>
      <c r="Q34" s="12">
        <v>10</v>
      </c>
      <c r="R34" s="39">
        <f t="shared" ref="R34:R41" si="5">SUM(R33,Q34)</f>
        <v>153</v>
      </c>
      <c r="S34" s="1">
        <v>7</v>
      </c>
      <c r="U34" s="17">
        <v>5.4199999999999998E-2</v>
      </c>
      <c r="W34" s="20">
        <v>160.9</v>
      </c>
      <c r="Y34"/>
      <c r="Z34" s="4"/>
      <c r="AA34" s="1"/>
      <c r="AB34" s="1">
        <v>7</v>
      </c>
      <c r="AJ34"/>
    </row>
    <row r="35" spans="1:37" x14ac:dyDescent="0.3">
      <c r="B35" s="22" t="s">
        <v>112</v>
      </c>
      <c r="C35" s="12"/>
      <c r="D35" s="39">
        <f t="shared" si="0"/>
        <v>146</v>
      </c>
      <c r="H35" s="21">
        <v>0.42</v>
      </c>
      <c r="J35" s="136">
        <v>130.69999999999999</v>
      </c>
      <c r="M35" s="1"/>
      <c r="P35" s="22">
        <v>0.54027777777777775</v>
      </c>
      <c r="Q35" s="12">
        <v>2</v>
      </c>
      <c r="R35" s="39">
        <f t="shared" si="5"/>
        <v>155</v>
      </c>
      <c r="S35" s="1">
        <v>8</v>
      </c>
      <c r="W35" s="20">
        <v>158.80000000000001</v>
      </c>
      <c r="Z35" s="1"/>
      <c r="AD35" s="1">
        <v>8</v>
      </c>
      <c r="AK35" s="1"/>
    </row>
    <row r="36" spans="1:37" x14ac:dyDescent="0.3">
      <c r="B36" s="22">
        <v>0.68680555555555556</v>
      </c>
      <c r="C36" s="12"/>
      <c r="D36" s="39">
        <f t="shared" si="0"/>
        <v>146</v>
      </c>
      <c r="H36" s="17">
        <v>0.29480000000000001</v>
      </c>
      <c r="J36" s="136">
        <v>118.3</v>
      </c>
      <c r="M36" s="1"/>
      <c r="P36" s="22">
        <v>0.5444444444444444</v>
      </c>
      <c r="Q36" s="12">
        <v>6</v>
      </c>
      <c r="R36" s="39">
        <f t="shared" si="5"/>
        <v>161</v>
      </c>
      <c r="S36" s="1">
        <v>9</v>
      </c>
      <c r="U36" s="17">
        <v>1.0620000000000001</v>
      </c>
      <c r="W36" s="20">
        <v>156.1</v>
      </c>
      <c r="Z36" s="1"/>
      <c r="AD36" s="1">
        <v>9</v>
      </c>
      <c r="AK36" s="1"/>
    </row>
    <row r="37" spans="1:37" x14ac:dyDescent="0.3">
      <c r="B37" s="22">
        <v>0.68819444444444444</v>
      </c>
      <c r="C37" s="12">
        <v>3</v>
      </c>
      <c r="D37" s="39">
        <f t="shared" si="0"/>
        <v>149</v>
      </c>
      <c r="H37" s="17">
        <v>0.37369999999999998</v>
      </c>
      <c r="J37" s="138">
        <v>125</v>
      </c>
      <c r="K37" s="7" t="s">
        <v>19</v>
      </c>
      <c r="M37" s="1"/>
      <c r="P37" s="22">
        <v>0.54791666666666672</v>
      </c>
      <c r="Q37" s="12">
        <v>5</v>
      </c>
      <c r="R37" s="39">
        <f t="shared" si="5"/>
        <v>166</v>
      </c>
      <c r="S37" s="1">
        <v>10</v>
      </c>
      <c r="W37" s="20">
        <v>147.9</v>
      </c>
      <c r="Y37" s="12"/>
      <c r="Z37" s="1"/>
      <c r="AD37" s="1">
        <v>10</v>
      </c>
      <c r="AI37" s="7" t="s">
        <v>19</v>
      </c>
      <c r="AK37" s="1"/>
    </row>
    <row r="38" spans="1:37" x14ac:dyDescent="0.3">
      <c r="C38" s="17"/>
      <c r="D38" s="39">
        <f t="shared" si="0"/>
        <v>149</v>
      </c>
      <c r="E38" s="7"/>
      <c r="F38" s="7"/>
      <c r="I38" s="7" t="s">
        <v>25</v>
      </c>
      <c r="J38" s="137">
        <v>0</v>
      </c>
      <c r="K38" s="7">
        <v>0</v>
      </c>
      <c r="M38" s="1"/>
      <c r="P38" s="22">
        <v>0.54999999999999993</v>
      </c>
      <c r="Q38" s="12">
        <v>3</v>
      </c>
      <c r="R38" s="39">
        <f t="shared" si="5"/>
        <v>169</v>
      </c>
      <c r="S38" s="7" t="s">
        <v>20</v>
      </c>
      <c r="W38" s="20">
        <v>146.69999999999999</v>
      </c>
      <c r="Z38" s="1"/>
      <c r="AD38" s="7" t="s">
        <v>20</v>
      </c>
      <c r="AG38" s="7" t="s">
        <v>25</v>
      </c>
      <c r="AH38" s="7">
        <v>0</v>
      </c>
      <c r="AI38" s="7">
        <v>0</v>
      </c>
      <c r="AK38" s="1"/>
    </row>
    <row r="39" spans="1:37" x14ac:dyDescent="0.3">
      <c r="A39" s="6"/>
      <c r="B39" s="5"/>
      <c r="C39" s="25"/>
      <c r="D39" s="39">
        <f t="shared" si="0"/>
        <v>149</v>
      </c>
      <c r="M39" s="1"/>
      <c r="O39" s="6"/>
      <c r="P39" s="22">
        <v>0.55208333333333337</v>
      </c>
      <c r="Q39" s="12">
        <v>3</v>
      </c>
      <c r="R39" s="39">
        <f t="shared" si="5"/>
        <v>172</v>
      </c>
      <c r="W39" s="20">
        <v>199</v>
      </c>
      <c r="Z39" s="1"/>
      <c r="AB39" s="6"/>
      <c r="AC39" s="6"/>
      <c r="AK39" s="1"/>
    </row>
    <row r="40" spans="1:37" x14ac:dyDescent="0.3">
      <c r="B40" s="22">
        <v>0.68958333333333333</v>
      </c>
      <c r="C40" s="12">
        <v>2</v>
      </c>
      <c r="D40" s="39">
        <f t="shared" si="0"/>
        <v>151</v>
      </c>
      <c r="H40" s="17">
        <v>0.41120000000000001</v>
      </c>
      <c r="J40" s="136">
        <v>101.4</v>
      </c>
      <c r="M40" s="1"/>
      <c r="P40" s="22">
        <v>0.55486111111111114</v>
      </c>
      <c r="Q40" s="12">
        <v>4</v>
      </c>
      <c r="R40" s="39">
        <f t="shared" si="5"/>
        <v>176</v>
      </c>
      <c r="S40" s="1">
        <v>1</v>
      </c>
      <c r="W40" s="20">
        <v>207</v>
      </c>
      <c r="Z40" s="1"/>
      <c r="AD40" s="1">
        <v>1</v>
      </c>
      <c r="AK40" s="1"/>
    </row>
    <row r="41" spans="1:37" x14ac:dyDescent="0.3">
      <c r="B41" s="22">
        <v>0.72986111111111107</v>
      </c>
      <c r="C41" s="12">
        <v>48</v>
      </c>
      <c r="D41" s="39">
        <f t="shared" si="0"/>
        <v>199</v>
      </c>
      <c r="H41" s="17"/>
      <c r="J41" s="136">
        <v>118.3</v>
      </c>
      <c r="M41" s="1"/>
      <c r="P41" s="22">
        <v>0.55763888888888891</v>
      </c>
      <c r="Q41" s="12">
        <v>4</v>
      </c>
      <c r="R41" s="39">
        <f t="shared" si="5"/>
        <v>180</v>
      </c>
      <c r="S41" s="1">
        <v>2</v>
      </c>
      <c r="U41" s="17">
        <v>9.0200000000000002E-2</v>
      </c>
      <c r="W41" s="20">
        <v>197.4</v>
      </c>
      <c r="X41" s="7" t="s">
        <v>19</v>
      </c>
      <c r="Z41" s="1"/>
      <c r="AD41" s="1">
        <v>2</v>
      </c>
      <c r="AK41" s="1"/>
    </row>
    <row r="42" spans="1:37" x14ac:dyDescent="0.3">
      <c r="B42" s="22">
        <v>0.73125000000000007</v>
      </c>
      <c r="C42" s="12">
        <v>2</v>
      </c>
      <c r="D42" s="39">
        <f t="shared" si="0"/>
        <v>201</v>
      </c>
      <c r="H42" s="17"/>
      <c r="J42" s="136">
        <v>118.6</v>
      </c>
      <c r="M42" s="1"/>
      <c r="P42" s="22">
        <v>0.55972222222222223</v>
      </c>
      <c r="Q42" s="12">
        <v>3</v>
      </c>
      <c r="R42" s="39">
        <f>SUM(R41,Q42)</f>
        <v>183</v>
      </c>
      <c r="S42" s="1">
        <v>3</v>
      </c>
      <c r="W42" s="20">
        <v>141.69999999999999</v>
      </c>
      <c r="Z42" s="1"/>
      <c r="AD42" s="1">
        <v>3</v>
      </c>
      <c r="AK42" s="1"/>
    </row>
    <row r="43" spans="1:37" x14ac:dyDescent="0.3">
      <c r="B43" s="22">
        <v>0.73263888888888884</v>
      </c>
      <c r="C43" s="12">
        <v>2</v>
      </c>
      <c r="D43" s="39">
        <f t="shared" si="0"/>
        <v>203</v>
      </c>
      <c r="H43" s="17">
        <v>0.41189999999999999</v>
      </c>
      <c r="J43" s="136">
        <v>122.2</v>
      </c>
      <c r="M43" s="1"/>
      <c r="P43" s="22">
        <v>0.5625</v>
      </c>
      <c r="Q43" s="12">
        <v>4</v>
      </c>
      <c r="R43" s="39">
        <f t="shared" ref="R43:R55" si="6">SUM(R42,Q43)</f>
        <v>187</v>
      </c>
      <c r="S43" s="1">
        <v>4</v>
      </c>
      <c r="W43" s="20">
        <v>120.2</v>
      </c>
      <c r="Z43" s="1"/>
      <c r="AD43" s="1">
        <v>4</v>
      </c>
      <c r="AK43" s="1"/>
    </row>
    <row r="44" spans="1:37" x14ac:dyDescent="0.3">
      <c r="B44" s="22">
        <v>0.73402777777777783</v>
      </c>
      <c r="C44" s="12">
        <v>2</v>
      </c>
      <c r="D44" s="39">
        <f t="shared" si="0"/>
        <v>205</v>
      </c>
      <c r="H44" s="17"/>
      <c r="J44" s="136">
        <v>117.9</v>
      </c>
      <c r="M44" s="1"/>
      <c r="P44" s="22">
        <v>0.61875000000000002</v>
      </c>
      <c r="Q44" s="12">
        <v>81</v>
      </c>
      <c r="R44" s="39">
        <f t="shared" si="6"/>
        <v>268</v>
      </c>
      <c r="S44" s="1">
        <v>5</v>
      </c>
      <c r="W44" s="20">
        <v>127.1</v>
      </c>
      <c r="Z44" s="1"/>
      <c r="AD44" s="1">
        <v>5</v>
      </c>
      <c r="AK44" s="1"/>
    </row>
    <row r="45" spans="1:37" x14ac:dyDescent="0.3">
      <c r="C45" s="17"/>
      <c r="D45" s="39">
        <f t="shared" si="0"/>
        <v>205</v>
      </c>
      <c r="H45" s="17">
        <v>0.41</v>
      </c>
      <c r="J45" s="136"/>
      <c r="M45" s="1"/>
      <c r="P45" s="22">
        <v>0.62013888888888891</v>
      </c>
      <c r="Q45" s="12">
        <v>2</v>
      </c>
      <c r="R45" s="39">
        <f t="shared" si="6"/>
        <v>270</v>
      </c>
      <c r="S45" s="1">
        <v>6</v>
      </c>
      <c r="U45" s="17">
        <v>0.12640000000000001</v>
      </c>
      <c r="V45" s="7" t="s">
        <v>25</v>
      </c>
      <c r="W45" s="20">
        <v>188.1</v>
      </c>
      <c r="Z45" s="1"/>
      <c r="AD45" s="1">
        <v>6</v>
      </c>
      <c r="AK45" s="1"/>
    </row>
    <row r="46" spans="1:37" x14ac:dyDescent="0.3">
      <c r="A46" s="4" t="s">
        <v>108</v>
      </c>
      <c r="B46" s="23">
        <v>10.443194444444444</v>
      </c>
      <c r="C46" s="17">
        <v>1021</v>
      </c>
      <c r="D46" s="39">
        <f t="shared" si="0"/>
        <v>1226</v>
      </c>
      <c r="H46" s="17">
        <v>0.40989999999999999</v>
      </c>
      <c r="J46" s="138">
        <v>79</v>
      </c>
      <c r="M46" s="1"/>
      <c r="P46" s="22">
        <v>0.62083333333333335</v>
      </c>
      <c r="Q46" s="12">
        <v>1</v>
      </c>
      <c r="R46" s="39">
        <f t="shared" si="6"/>
        <v>271</v>
      </c>
      <c r="S46" s="1">
        <v>7</v>
      </c>
      <c r="U46" s="17">
        <v>0.16170000000000001</v>
      </c>
      <c r="W46" s="20">
        <v>157.9</v>
      </c>
      <c r="Z46" s="1"/>
      <c r="AD46" s="1">
        <v>7</v>
      </c>
      <c r="AK46" s="1"/>
    </row>
    <row r="47" spans="1:37" x14ac:dyDescent="0.3">
      <c r="B47" s="23">
        <v>10.445972222222222</v>
      </c>
      <c r="C47" s="12">
        <v>4</v>
      </c>
      <c r="D47" s="39">
        <f t="shared" si="0"/>
        <v>1230</v>
      </c>
      <c r="H47" s="17">
        <v>0.24679999999999999</v>
      </c>
      <c r="J47" s="136">
        <v>62.1</v>
      </c>
      <c r="M47" s="1"/>
      <c r="P47" s="22">
        <v>0.62916666666666665</v>
      </c>
      <c r="Q47" s="12">
        <v>12</v>
      </c>
      <c r="R47" s="39">
        <f t="shared" si="6"/>
        <v>283</v>
      </c>
      <c r="S47" s="1">
        <v>8</v>
      </c>
      <c r="U47" s="17">
        <v>0.42420000000000002</v>
      </c>
      <c r="W47" s="20">
        <v>147.5</v>
      </c>
      <c r="Z47" s="1"/>
      <c r="AD47" s="1">
        <v>8</v>
      </c>
      <c r="AK47" s="1"/>
    </row>
    <row r="48" spans="1:37" x14ac:dyDescent="0.3">
      <c r="B48" s="23">
        <v>10.44875</v>
      </c>
      <c r="C48" s="12">
        <v>4</v>
      </c>
      <c r="D48" s="39">
        <f t="shared" si="0"/>
        <v>1234</v>
      </c>
      <c r="H48" s="17">
        <v>0.42509999999999998</v>
      </c>
      <c r="J48" s="136">
        <v>58.5</v>
      </c>
      <c r="M48" s="1"/>
      <c r="P48" s="22">
        <v>0.63055555555555554</v>
      </c>
      <c r="Q48" s="12">
        <v>2</v>
      </c>
      <c r="R48" s="39">
        <f t="shared" si="6"/>
        <v>285</v>
      </c>
      <c r="S48" s="1">
        <v>9</v>
      </c>
      <c r="W48" s="20">
        <v>168.7</v>
      </c>
      <c r="Z48" s="1"/>
      <c r="AD48" s="1">
        <v>9</v>
      </c>
      <c r="AK48" s="1"/>
    </row>
    <row r="49" spans="1:37" x14ac:dyDescent="0.3">
      <c r="B49" s="23">
        <v>10.450138888888889</v>
      </c>
      <c r="C49" s="12">
        <v>2</v>
      </c>
      <c r="D49" s="39">
        <f t="shared" si="0"/>
        <v>1236</v>
      </c>
      <c r="K49" s="7" t="s">
        <v>19</v>
      </c>
      <c r="M49" s="1"/>
      <c r="P49" s="22">
        <v>0.69444444444444453</v>
      </c>
      <c r="Q49" s="12">
        <v>92</v>
      </c>
      <c r="R49" s="39">
        <f t="shared" si="6"/>
        <v>377</v>
      </c>
      <c r="S49" s="1">
        <v>10</v>
      </c>
      <c r="U49" s="1"/>
      <c r="W49" s="20">
        <v>154.5</v>
      </c>
      <c r="Z49" s="1"/>
      <c r="AD49" s="1">
        <v>10</v>
      </c>
      <c r="AK49" s="1"/>
    </row>
    <row r="50" spans="1:37" x14ac:dyDescent="0.3">
      <c r="D50" s="39">
        <f t="shared" si="0"/>
        <v>1236</v>
      </c>
      <c r="E50" s="7"/>
      <c r="F50" s="7"/>
      <c r="I50" s="7" t="s">
        <v>25</v>
      </c>
      <c r="J50" s="137">
        <v>0</v>
      </c>
      <c r="K50" s="7">
        <v>0</v>
      </c>
      <c r="M50" s="1"/>
      <c r="P50" s="22">
        <v>0.72916666666666663</v>
      </c>
      <c r="Q50" s="12">
        <v>50</v>
      </c>
      <c r="R50" s="39">
        <f t="shared" si="6"/>
        <v>427</v>
      </c>
      <c r="S50" s="7" t="s">
        <v>20</v>
      </c>
      <c r="W50" s="20">
        <v>119.2</v>
      </c>
      <c r="Z50" s="1"/>
      <c r="AD50" s="1" t="s">
        <v>20</v>
      </c>
      <c r="AK50" s="1"/>
    </row>
    <row r="51" spans="1:37" x14ac:dyDescent="0.3">
      <c r="A51" s="6"/>
      <c r="B51" s="5"/>
      <c r="C51" s="5"/>
      <c r="D51" s="39">
        <f t="shared" si="0"/>
        <v>1236</v>
      </c>
      <c r="M51" s="1"/>
      <c r="O51" s="6"/>
      <c r="P51" s="22">
        <v>0.73333333333333339</v>
      </c>
      <c r="Q51" s="12">
        <v>6</v>
      </c>
      <c r="R51" s="39">
        <f t="shared" si="6"/>
        <v>433</v>
      </c>
      <c r="W51" s="20">
        <v>109.8</v>
      </c>
      <c r="X51" s="7" t="s">
        <v>19</v>
      </c>
      <c r="Z51" s="1"/>
      <c r="AK51" s="1"/>
    </row>
    <row r="52" spans="1:37" x14ac:dyDescent="0.3">
      <c r="B52" s="23">
        <v>10.451527777777777</v>
      </c>
      <c r="C52" s="12">
        <v>2</v>
      </c>
      <c r="D52" s="39">
        <f t="shared" si="0"/>
        <v>1238</v>
      </c>
      <c r="H52" s="17">
        <v>0.50739999999999996</v>
      </c>
      <c r="J52" s="136">
        <v>56.8</v>
      </c>
      <c r="M52" s="1"/>
      <c r="P52" s="22">
        <v>0.73472222222222217</v>
      </c>
      <c r="Q52" s="14">
        <v>2</v>
      </c>
      <c r="R52" s="39">
        <f t="shared" si="6"/>
        <v>435</v>
      </c>
      <c r="U52" s="21">
        <v>0.252</v>
      </c>
      <c r="W52" s="20">
        <v>111.8</v>
      </c>
      <c r="Z52" s="1"/>
      <c r="AD52" s="1">
        <v>1</v>
      </c>
      <c r="AK52" s="1"/>
    </row>
    <row r="53" spans="1:37" x14ac:dyDescent="0.3">
      <c r="B53" s="23">
        <v>10.453611111111112</v>
      </c>
      <c r="C53" s="12">
        <v>3</v>
      </c>
      <c r="D53" s="39">
        <f t="shared" si="0"/>
        <v>1241</v>
      </c>
      <c r="I53" s="17"/>
      <c r="J53" s="136">
        <v>55.8</v>
      </c>
      <c r="M53" s="1"/>
      <c r="P53" s="22">
        <v>0.74236111111111114</v>
      </c>
      <c r="Q53" s="14">
        <v>9</v>
      </c>
      <c r="R53" s="39">
        <f t="shared" si="6"/>
        <v>444</v>
      </c>
      <c r="W53" s="20">
        <v>51.7</v>
      </c>
      <c r="Z53" s="1"/>
      <c r="AD53" s="1">
        <v>2</v>
      </c>
      <c r="AK53" s="1"/>
    </row>
    <row r="54" spans="1:37" x14ac:dyDescent="0.3">
      <c r="B54" s="23">
        <v>10.455</v>
      </c>
      <c r="C54" s="12">
        <v>2</v>
      </c>
      <c r="D54" s="39">
        <f t="shared" si="0"/>
        <v>1243</v>
      </c>
      <c r="I54" s="17"/>
      <c r="J54" s="136">
        <v>54.5</v>
      </c>
      <c r="M54" s="1"/>
      <c r="P54" s="22">
        <v>0.76388888888888884</v>
      </c>
      <c r="Q54" s="14">
        <v>31</v>
      </c>
      <c r="R54" s="39">
        <f t="shared" si="6"/>
        <v>475</v>
      </c>
      <c r="W54" s="20">
        <v>42</v>
      </c>
      <c r="Z54" s="1"/>
      <c r="AD54" s="1">
        <v>3</v>
      </c>
      <c r="AK54" s="1"/>
    </row>
    <row r="55" spans="1:37" x14ac:dyDescent="0.3">
      <c r="B55" s="23">
        <v>10.457083333333333</v>
      </c>
      <c r="C55" s="12">
        <v>3</v>
      </c>
      <c r="D55" s="39">
        <f t="shared" si="0"/>
        <v>1246</v>
      </c>
      <c r="I55" s="17"/>
      <c r="J55" s="136">
        <v>58.1</v>
      </c>
      <c r="M55" s="1"/>
      <c r="P55" s="22">
        <v>0.76527777777777783</v>
      </c>
      <c r="Q55" s="14">
        <v>2</v>
      </c>
      <c r="R55" s="39">
        <f t="shared" si="6"/>
        <v>477</v>
      </c>
      <c r="W55" s="20">
        <v>49.2</v>
      </c>
      <c r="Z55" s="1"/>
      <c r="AD55" s="1">
        <v>4</v>
      </c>
      <c r="AK55" s="1"/>
    </row>
    <row r="56" spans="1:37" x14ac:dyDescent="0.3">
      <c r="B56" s="23">
        <v>10.458472222222222</v>
      </c>
      <c r="C56" s="12">
        <v>2</v>
      </c>
      <c r="D56" s="39">
        <f t="shared" si="0"/>
        <v>1248</v>
      </c>
      <c r="I56" s="17"/>
      <c r="J56" s="136">
        <v>53.2</v>
      </c>
      <c r="M56" s="1"/>
      <c r="U56" s="17">
        <v>0.2407</v>
      </c>
      <c r="Z56" s="1"/>
      <c r="AD56" s="1">
        <v>5</v>
      </c>
      <c r="AK56" s="1"/>
    </row>
    <row r="57" spans="1:37" x14ac:dyDescent="0.3">
      <c r="B57" s="23">
        <v>10.459861111111111</v>
      </c>
      <c r="C57" s="12">
        <v>2</v>
      </c>
      <c r="D57" s="39">
        <f t="shared" si="0"/>
        <v>1250</v>
      </c>
      <c r="I57" s="17"/>
      <c r="J57" s="136">
        <v>57.3</v>
      </c>
      <c r="M57" s="1"/>
      <c r="U57" s="17">
        <v>0.39439999999999997</v>
      </c>
      <c r="V57" s="7" t="s">
        <v>25</v>
      </c>
      <c r="Z57" s="1"/>
      <c r="AD57" s="1">
        <v>6</v>
      </c>
      <c r="AK57" s="1"/>
    </row>
    <row r="58" spans="1:37" x14ac:dyDescent="0.3">
      <c r="B58" s="23"/>
      <c r="C58" s="12"/>
      <c r="D58" s="39">
        <f t="shared" si="0"/>
        <v>1250</v>
      </c>
      <c r="I58" s="17"/>
      <c r="J58" s="136">
        <v>55.9</v>
      </c>
      <c r="M58" s="1"/>
      <c r="P58" s="22"/>
      <c r="Q58" s="14"/>
      <c r="R58" s="40"/>
      <c r="U58" s="21">
        <v>0.39100000000000001</v>
      </c>
      <c r="Z58" s="1"/>
      <c r="AD58" s="1">
        <v>7</v>
      </c>
      <c r="AK58" s="1"/>
    </row>
    <row r="59" spans="1:37" x14ac:dyDescent="0.3">
      <c r="B59" s="23"/>
      <c r="C59" s="12"/>
      <c r="D59" s="39">
        <f t="shared" si="0"/>
        <v>1250</v>
      </c>
      <c r="M59" s="1"/>
      <c r="U59" s="21">
        <v>0.33</v>
      </c>
      <c r="Z59" s="1"/>
      <c r="AD59" s="1">
        <v>8</v>
      </c>
      <c r="AK59" s="1"/>
    </row>
    <row r="60" spans="1:37" x14ac:dyDescent="0.3">
      <c r="D60" s="39">
        <f t="shared" si="0"/>
        <v>1250</v>
      </c>
      <c r="M60" s="1"/>
      <c r="Q60" s="12"/>
      <c r="R60" s="39"/>
      <c r="Z60" s="1"/>
      <c r="AD60" s="1">
        <v>9</v>
      </c>
      <c r="AK60" s="1"/>
    </row>
    <row r="61" spans="1:37" x14ac:dyDescent="0.3">
      <c r="D61" s="39">
        <f t="shared" si="0"/>
        <v>1250</v>
      </c>
      <c r="K61" s="7" t="s">
        <v>19</v>
      </c>
      <c r="M61" s="1"/>
      <c r="Q61" s="12"/>
      <c r="R61" s="39"/>
      <c r="Z61" s="1"/>
      <c r="AD61" s="1">
        <v>10</v>
      </c>
      <c r="AK61" s="1"/>
    </row>
    <row r="62" spans="1:37" x14ac:dyDescent="0.3">
      <c r="D62" s="39">
        <f t="shared" si="0"/>
        <v>1250</v>
      </c>
      <c r="E62" s="7"/>
      <c r="F62" s="7"/>
      <c r="I62" s="7" t="s">
        <v>25</v>
      </c>
      <c r="J62" s="137">
        <v>0</v>
      </c>
      <c r="K62" s="7">
        <v>0</v>
      </c>
      <c r="M62" s="1"/>
      <c r="S62" s="7" t="s">
        <v>20</v>
      </c>
      <c r="X62" s="7" t="s">
        <v>19</v>
      </c>
      <c r="Z62" s="1"/>
      <c r="AD62" s="1" t="s">
        <v>20</v>
      </c>
      <c r="AK62" s="1"/>
    </row>
    <row r="63" spans="1:37" x14ac:dyDescent="0.3">
      <c r="A63" s="6"/>
      <c r="B63" s="5"/>
      <c r="C63" s="5"/>
      <c r="D63" s="39">
        <f t="shared" si="0"/>
        <v>1250</v>
      </c>
      <c r="I63" s="17"/>
      <c r="J63" s="136"/>
      <c r="M63" s="1"/>
      <c r="O63" s="6"/>
      <c r="W63" s="30">
        <v>0</v>
      </c>
      <c r="X63" s="7">
        <v>0</v>
      </c>
      <c r="Z63" s="1"/>
      <c r="AK63" s="1"/>
    </row>
    <row r="64" spans="1:37" x14ac:dyDescent="0.3">
      <c r="B64" s="22">
        <v>0.73888888888888893</v>
      </c>
      <c r="C64" s="12">
        <v>402</v>
      </c>
      <c r="D64" s="39">
        <f t="shared" si="0"/>
        <v>1652</v>
      </c>
      <c r="I64" s="17"/>
      <c r="J64" s="136">
        <v>55.6</v>
      </c>
      <c r="M64" s="1"/>
      <c r="U64" s="17">
        <v>0.25440000000000002</v>
      </c>
      <c r="Z64" s="1"/>
      <c r="AD64" s="1">
        <v>1</v>
      </c>
      <c r="AK64" s="1"/>
    </row>
    <row r="65" spans="1:37" x14ac:dyDescent="0.3">
      <c r="B65" s="22">
        <v>0.7402777777777777</v>
      </c>
      <c r="C65" s="12">
        <v>2</v>
      </c>
      <c r="D65" s="39">
        <f t="shared" si="0"/>
        <v>1654</v>
      </c>
      <c r="I65" s="17"/>
      <c r="J65" s="136">
        <v>55.1</v>
      </c>
      <c r="M65" s="1"/>
      <c r="Q65" s="14"/>
      <c r="R65" s="40"/>
      <c r="S65" s="1">
        <v>1</v>
      </c>
      <c r="U65" s="17">
        <v>0.35799999999999998</v>
      </c>
      <c r="Z65" s="1"/>
      <c r="AD65" s="1">
        <v>2</v>
      </c>
      <c r="AK65" s="1"/>
    </row>
    <row r="66" spans="1:37" x14ac:dyDescent="0.3">
      <c r="B66" s="22">
        <v>0.7416666666666667</v>
      </c>
      <c r="C66" s="12">
        <v>2</v>
      </c>
      <c r="D66" s="39">
        <f t="shared" si="0"/>
        <v>1656</v>
      </c>
      <c r="H66" s="17">
        <v>0.2014</v>
      </c>
      <c r="J66" s="136">
        <v>50</v>
      </c>
      <c r="M66" s="1"/>
      <c r="Q66" s="27"/>
      <c r="R66" s="47"/>
      <c r="S66" s="1">
        <v>2</v>
      </c>
      <c r="U66" s="17">
        <v>0.33860000000000001</v>
      </c>
      <c r="Z66" s="1"/>
      <c r="AD66" s="1">
        <v>3</v>
      </c>
      <c r="AK66" s="1"/>
    </row>
    <row r="67" spans="1:37" x14ac:dyDescent="0.3">
      <c r="B67" s="22">
        <v>0.74236111111111114</v>
      </c>
      <c r="C67" s="12">
        <v>1</v>
      </c>
      <c r="D67" s="39">
        <f t="shared" si="0"/>
        <v>1657</v>
      </c>
      <c r="H67" s="17">
        <v>0.247</v>
      </c>
      <c r="J67" s="136">
        <v>47.2</v>
      </c>
      <c r="M67" s="1"/>
      <c r="S67" s="1">
        <v>3</v>
      </c>
      <c r="U67" s="17">
        <v>0.255</v>
      </c>
      <c r="Z67" s="1"/>
      <c r="AD67" s="1">
        <v>4</v>
      </c>
      <c r="AK67" s="1"/>
    </row>
    <row r="68" spans="1:37" x14ac:dyDescent="0.3">
      <c r="B68" s="22"/>
      <c r="C68" s="12"/>
      <c r="D68" s="39">
        <f t="shared" si="0"/>
        <v>1657</v>
      </c>
      <c r="H68" s="17"/>
      <c r="J68" s="136"/>
      <c r="M68" s="1"/>
      <c r="Z68" s="1"/>
      <c r="AK68" s="1"/>
    </row>
    <row r="69" spans="1:37" x14ac:dyDescent="0.3">
      <c r="B69" s="22">
        <v>0.74375000000000002</v>
      </c>
      <c r="C69" s="12">
        <v>2</v>
      </c>
      <c r="D69" s="39">
        <f t="shared" si="0"/>
        <v>1659</v>
      </c>
      <c r="I69" s="17"/>
      <c r="J69" s="136">
        <v>49.8</v>
      </c>
      <c r="M69" s="1"/>
      <c r="S69" s="1">
        <v>5</v>
      </c>
      <c r="Z69" s="1"/>
      <c r="AD69" s="1">
        <v>5</v>
      </c>
      <c r="AK69" s="1"/>
    </row>
    <row r="70" spans="1:37" x14ac:dyDescent="0.3">
      <c r="A70" s="4" t="s">
        <v>113</v>
      </c>
      <c r="B70" s="23">
        <v>10.444583333333334</v>
      </c>
      <c r="C70" s="12"/>
      <c r="D70" s="39">
        <f>SUM(D69,C70)</f>
        <v>1659</v>
      </c>
      <c r="I70" s="17"/>
      <c r="J70" s="136">
        <v>44.7</v>
      </c>
      <c r="M70" s="1"/>
      <c r="S70" s="1">
        <v>6</v>
      </c>
      <c r="V70" s="7" t="s">
        <v>25</v>
      </c>
      <c r="Z70" s="1"/>
      <c r="AD70" s="1">
        <v>6</v>
      </c>
      <c r="AK70" s="1"/>
    </row>
    <row r="71" spans="1:37" x14ac:dyDescent="0.3">
      <c r="B71" s="23">
        <v>10.446666666666667</v>
      </c>
      <c r="C71" s="12">
        <v>3</v>
      </c>
      <c r="D71" s="39">
        <f>SUM(D70,C71)</f>
        <v>1662</v>
      </c>
      <c r="I71" s="17"/>
      <c r="J71" s="136">
        <v>44.5</v>
      </c>
      <c r="M71" s="1"/>
      <c r="S71" s="1">
        <v>7</v>
      </c>
      <c r="Z71" s="1"/>
      <c r="AD71" s="1">
        <v>7</v>
      </c>
      <c r="AK71" s="1"/>
    </row>
    <row r="72" spans="1:37" x14ac:dyDescent="0.3">
      <c r="B72" s="23">
        <v>10.44875</v>
      </c>
      <c r="C72" s="12">
        <v>3</v>
      </c>
      <c r="D72" s="39">
        <f>SUM(D71,C72)</f>
        <v>1665</v>
      </c>
      <c r="I72" s="17"/>
      <c r="J72" s="136">
        <v>45.2</v>
      </c>
      <c r="M72" s="1"/>
      <c r="S72" s="1">
        <v>8</v>
      </c>
      <c r="Z72" s="1"/>
      <c r="AD72" s="1">
        <v>8</v>
      </c>
      <c r="AK72" s="1"/>
    </row>
    <row r="73" spans="1:37" x14ac:dyDescent="0.3">
      <c r="M73" s="1"/>
      <c r="S73" s="1">
        <v>9</v>
      </c>
      <c r="Z73" s="1"/>
      <c r="AD73" s="1">
        <v>9</v>
      </c>
      <c r="AK73" s="1"/>
    </row>
    <row r="74" spans="1:37" x14ac:dyDescent="0.3">
      <c r="M74" s="1"/>
      <c r="S74" s="1">
        <v>10</v>
      </c>
      <c r="Z74" s="1"/>
      <c r="AD74" s="1">
        <v>10</v>
      </c>
      <c r="AK74" s="1"/>
    </row>
    <row r="75" spans="1:37" x14ac:dyDescent="0.3">
      <c r="M75" s="1"/>
      <c r="S75" s="7" t="s">
        <v>20</v>
      </c>
      <c r="Z75" s="1"/>
      <c r="AD75" s="1" t="s">
        <v>20</v>
      </c>
      <c r="AK75" s="1"/>
    </row>
    <row r="76" spans="1:37" x14ac:dyDescent="0.3">
      <c r="M76" s="1"/>
      <c r="Z76" s="1"/>
      <c r="AK76" s="1"/>
    </row>
    <row r="77" spans="1:37" x14ac:dyDescent="0.3">
      <c r="M77" s="1"/>
      <c r="S77" s="1">
        <v>1</v>
      </c>
      <c r="Z77" s="1"/>
      <c r="AD77" s="1">
        <v>1</v>
      </c>
      <c r="AK77" s="1"/>
    </row>
    <row r="78" spans="1:37" x14ac:dyDescent="0.3">
      <c r="M78" s="1"/>
      <c r="S78" s="1">
        <v>2</v>
      </c>
      <c r="Z78" s="1"/>
      <c r="AD78" s="1">
        <v>2</v>
      </c>
      <c r="AK78" s="1"/>
    </row>
    <row r="79" spans="1:37" x14ac:dyDescent="0.3">
      <c r="M79" s="1"/>
      <c r="S79" s="1">
        <v>3</v>
      </c>
      <c r="Z79" s="1"/>
      <c r="AD79" s="1">
        <v>3</v>
      </c>
      <c r="AK79" s="1"/>
    </row>
    <row r="80" spans="1:37" x14ac:dyDescent="0.3">
      <c r="M80" s="1"/>
      <c r="S80" s="1">
        <v>4</v>
      </c>
      <c r="Z80" s="1"/>
      <c r="AD80" s="1">
        <v>4</v>
      </c>
      <c r="AK80" s="1"/>
    </row>
    <row r="81" spans="13:37" x14ac:dyDescent="0.3">
      <c r="M81" s="1"/>
      <c r="S81" s="1">
        <v>5</v>
      </c>
      <c r="Z81" s="1"/>
      <c r="AD81" s="1">
        <v>5</v>
      </c>
      <c r="AK81" s="1"/>
    </row>
    <row r="82" spans="13:37" x14ac:dyDescent="0.3">
      <c r="M82" s="1"/>
      <c r="S82" s="1">
        <v>6</v>
      </c>
      <c r="Z82" s="1"/>
      <c r="AD82" s="1">
        <v>6</v>
      </c>
      <c r="AK82" s="1"/>
    </row>
    <row r="83" spans="13:37" x14ac:dyDescent="0.3">
      <c r="M83" s="1"/>
      <c r="S83" s="1">
        <v>7</v>
      </c>
      <c r="Z83" s="1"/>
      <c r="AD83" s="1">
        <v>7</v>
      </c>
      <c r="AK83" s="1"/>
    </row>
    <row r="84" spans="13:37" x14ac:dyDescent="0.3">
      <c r="M84" s="1"/>
      <c r="S84" s="1">
        <v>8</v>
      </c>
      <c r="Z84" s="1"/>
      <c r="AD84" s="1">
        <v>8</v>
      </c>
      <c r="AK84" s="1"/>
    </row>
    <row r="85" spans="13:37" x14ac:dyDescent="0.3">
      <c r="M85" s="1"/>
      <c r="S85" s="1">
        <v>9</v>
      </c>
      <c r="Z85" s="1"/>
      <c r="AD85" s="1">
        <v>9</v>
      </c>
      <c r="AK85" s="1"/>
    </row>
    <row r="86" spans="13:37" x14ac:dyDescent="0.3">
      <c r="M86" s="1"/>
      <c r="S86" s="1">
        <v>10</v>
      </c>
      <c r="Z86" s="1"/>
      <c r="AD86" s="1">
        <v>10</v>
      </c>
      <c r="AK86" s="1"/>
    </row>
    <row r="87" spans="13:37" x14ac:dyDescent="0.3">
      <c r="M87" s="1"/>
      <c r="S87" s="1" t="s">
        <v>20</v>
      </c>
      <c r="Z87" s="1"/>
      <c r="AD87" s="1" t="s">
        <v>20</v>
      </c>
      <c r="AK87" s="1"/>
    </row>
    <row r="88" spans="13:37" x14ac:dyDescent="0.3">
      <c r="M88" s="1"/>
      <c r="Z88" s="1"/>
      <c r="AK88" s="1"/>
    </row>
    <row r="89" spans="13:37" x14ac:dyDescent="0.3">
      <c r="M89" s="1"/>
      <c r="S89" s="1">
        <v>1</v>
      </c>
      <c r="Z89" s="1"/>
      <c r="AD89" s="1">
        <v>1</v>
      </c>
      <c r="AK89" s="1"/>
    </row>
    <row r="90" spans="13:37" x14ac:dyDescent="0.3">
      <c r="M90" s="1"/>
      <c r="S90" s="1">
        <v>2</v>
      </c>
      <c r="Z90" s="1"/>
      <c r="AD90" s="1">
        <v>2</v>
      </c>
      <c r="AK90" s="1"/>
    </row>
    <row r="91" spans="13:37" x14ac:dyDescent="0.3">
      <c r="M91" s="1"/>
      <c r="S91" s="1">
        <v>3</v>
      </c>
      <c r="Z91" s="1"/>
      <c r="AD91" s="1">
        <v>3</v>
      </c>
      <c r="AK91" s="1"/>
    </row>
    <row r="92" spans="13:37" x14ac:dyDescent="0.3">
      <c r="M92" s="1"/>
      <c r="S92" s="1">
        <v>4</v>
      </c>
      <c r="Z92" s="1"/>
      <c r="AD92" s="1">
        <v>4</v>
      </c>
      <c r="AK92" s="1"/>
    </row>
    <row r="93" spans="13:37" x14ac:dyDescent="0.3">
      <c r="M93" s="1"/>
      <c r="S93" s="1">
        <v>5</v>
      </c>
      <c r="Z93" s="1"/>
      <c r="AD93" s="1">
        <v>5</v>
      </c>
      <c r="AK93" s="1"/>
    </row>
    <row r="94" spans="13:37" x14ac:dyDescent="0.3">
      <c r="M94" s="1"/>
      <c r="S94" s="1">
        <v>6</v>
      </c>
      <c r="Z94" s="1"/>
      <c r="AD94" s="1">
        <v>6</v>
      </c>
      <c r="AK94" s="1"/>
    </row>
    <row r="95" spans="13:37" x14ac:dyDescent="0.3">
      <c r="M95" s="1"/>
      <c r="S95" s="1">
        <v>7</v>
      </c>
      <c r="Z95" s="1"/>
      <c r="AD95" s="1">
        <v>7</v>
      </c>
      <c r="AK95" s="1"/>
    </row>
    <row r="96" spans="13:37" x14ac:dyDescent="0.3">
      <c r="M96" s="1"/>
      <c r="S96" s="1">
        <v>8</v>
      </c>
      <c r="Z96" s="1"/>
      <c r="AD96" s="1">
        <v>8</v>
      </c>
      <c r="AK96" s="1"/>
    </row>
    <row r="97" spans="13:37" x14ac:dyDescent="0.3">
      <c r="M97" s="1"/>
      <c r="S97" s="1">
        <v>9</v>
      </c>
      <c r="Z97" s="1"/>
      <c r="AD97" s="1">
        <v>9</v>
      </c>
      <c r="AK97" s="1"/>
    </row>
    <row r="98" spans="13:37" x14ac:dyDescent="0.3">
      <c r="M98" s="1"/>
      <c r="S98" s="1">
        <v>10</v>
      </c>
      <c r="Z98" s="1"/>
      <c r="AD98" s="1">
        <v>10</v>
      </c>
      <c r="AK98" s="1"/>
    </row>
    <row r="99" spans="13:37" x14ac:dyDescent="0.3">
      <c r="M99" s="1"/>
      <c r="S99" s="1" t="s">
        <v>20</v>
      </c>
      <c r="Z99" s="1"/>
      <c r="AD99" s="1" t="s">
        <v>20</v>
      </c>
      <c r="AK99" s="1"/>
    </row>
    <row r="100" spans="13:37" x14ac:dyDescent="0.3">
      <c r="M100" s="1"/>
      <c r="Z100" s="1"/>
      <c r="AK100" s="1"/>
    </row>
    <row r="101" spans="13:37" x14ac:dyDescent="0.3">
      <c r="M101" s="1"/>
      <c r="S101" s="1">
        <v>1</v>
      </c>
      <c r="Z101" s="1"/>
      <c r="AD101" s="1">
        <v>1</v>
      </c>
      <c r="AK101" s="1"/>
    </row>
    <row r="102" spans="13:37" x14ac:dyDescent="0.3">
      <c r="M102" s="1"/>
      <c r="S102" s="1">
        <v>2</v>
      </c>
      <c r="Z102" s="1"/>
      <c r="AD102" s="1">
        <v>2</v>
      </c>
      <c r="AK102" s="1"/>
    </row>
    <row r="103" spans="13:37" x14ac:dyDescent="0.3">
      <c r="M103" s="1"/>
      <c r="S103" s="1">
        <v>3</v>
      </c>
      <c r="Z103" s="1"/>
      <c r="AD103" s="1">
        <v>3</v>
      </c>
      <c r="AK103" s="1"/>
    </row>
    <row r="104" spans="13:37" x14ac:dyDescent="0.3">
      <c r="M104" s="1"/>
      <c r="S104" s="1">
        <v>4</v>
      </c>
      <c r="Z104" s="1"/>
      <c r="AD104" s="1">
        <v>4</v>
      </c>
      <c r="AK104" s="1"/>
    </row>
    <row r="105" spans="13:37" x14ac:dyDescent="0.3">
      <c r="M105" s="1"/>
      <c r="S105" s="1">
        <v>5</v>
      </c>
      <c r="Z105" s="1"/>
      <c r="AD105" s="1">
        <v>5</v>
      </c>
      <c r="AK105" s="1"/>
    </row>
    <row r="106" spans="13:37" x14ac:dyDescent="0.3">
      <c r="M106" s="1"/>
      <c r="S106" s="1">
        <v>6</v>
      </c>
      <c r="Z106" s="1"/>
      <c r="AD106" s="1">
        <v>6</v>
      </c>
      <c r="AK106" s="1"/>
    </row>
    <row r="107" spans="13:37" x14ac:dyDescent="0.3">
      <c r="M107" s="1"/>
      <c r="S107" s="1">
        <v>7</v>
      </c>
      <c r="Z107" s="1"/>
      <c r="AD107" s="1">
        <v>7</v>
      </c>
      <c r="AK107" s="1"/>
    </row>
    <row r="108" spans="13:37" x14ac:dyDescent="0.3">
      <c r="M108" s="1"/>
      <c r="S108" s="1">
        <v>8</v>
      </c>
      <c r="Z108" s="1"/>
      <c r="AD108" s="1">
        <v>8</v>
      </c>
      <c r="AK108" s="1"/>
    </row>
    <row r="109" spans="13:37" x14ac:dyDescent="0.3">
      <c r="M109" s="1"/>
      <c r="S109" s="1">
        <v>9</v>
      </c>
      <c r="Z109" s="1"/>
      <c r="AD109" s="1">
        <v>9</v>
      </c>
      <c r="AK109" s="1"/>
    </row>
    <row r="110" spans="13:37" x14ac:dyDescent="0.3">
      <c r="M110" s="1"/>
      <c r="S110" s="1">
        <v>10</v>
      </c>
      <c r="Z110" s="1"/>
      <c r="AD110" s="1">
        <v>10</v>
      </c>
      <c r="AK110" s="1"/>
    </row>
    <row r="111" spans="13:37" x14ac:dyDescent="0.3">
      <c r="M111" s="1"/>
      <c r="S111" s="1" t="s">
        <v>20</v>
      </c>
      <c r="Z111" s="1"/>
      <c r="AD111" s="1" t="s">
        <v>20</v>
      </c>
      <c r="AK111" s="1"/>
    </row>
    <row r="112" spans="13:37" x14ac:dyDescent="0.3">
      <c r="M112" s="1"/>
      <c r="Z112" s="1"/>
      <c r="AK112" s="1"/>
    </row>
    <row r="113" spans="13:37" x14ac:dyDescent="0.3">
      <c r="M113" s="1"/>
      <c r="Z113" s="1"/>
      <c r="AK113" s="1"/>
    </row>
  </sheetData>
  <mergeCells count="3">
    <mergeCell ref="A1:M2"/>
    <mergeCell ref="O1:Z2"/>
    <mergeCell ref="AB1:AK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/>
  <dimension ref="A1:AI101"/>
  <sheetViews>
    <sheetView topLeftCell="F9" workbookViewId="0">
      <selection activeCell="T37" sqref="T37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2.6640625" style="15" customWidth="1"/>
    <col min="4" max="4" width="9.109375" style="35"/>
    <col min="5" max="5" width="9.109375" style="15"/>
    <col min="6" max="6" width="10.33203125" style="1" customWidth="1"/>
    <col min="7" max="7" width="14.5546875" style="64" customWidth="1"/>
    <col min="8" max="9" width="9.109375" style="1"/>
    <col min="11" max="11" width="9.109375" style="53"/>
    <col min="12" max="12" width="10.88671875" style="4" customWidth="1"/>
    <col min="13" max="14" width="12.6640625" style="1" customWidth="1"/>
    <col min="15" max="19" width="9.109375" style="1"/>
    <col min="20" max="20" width="14.5546875" style="1" customWidth="1"/>
    <col min="21" max="22" width="9.109375" style="1"/>
    <col min="25" max="25" width="10.88671875" style="4" customWidth="1"/>
    <col min="26" max="26" width="12.6640625" style="1" customWidth="1"/>
    <col min="27" max="31" width="9.109375" style="1"/>
    <col min="32" max="32" width="14.5546875" style="1" customWidth="1"/>
    <col min="33" max="34" width="9.109375" style="1"/>
  </cols>
  <sheetData>
    <row r="1" spans="1:35" ht="15" customHeight="1" x14ac:dyDescent="0.3">
      <c r="A1" s="158" t="s">
        <v>114</v>
      </c>
      <c r="B1" s="159"/>
      <c r="C1" s="159"/>
      <c r="D1" s="159"/>
      <c r="E1" s="159"/>
      <c r="F1" s="159"/>
      <c r="G1" s="159"/>
      <c r="H1" s="159"/>
      <c r="I1" s="159"/>
      <c r="J1" s="160"/>
      <c r="K1" s="54"/>
      <c r="L1" s="158" t="s">
        <v>114</v>
      </c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60"/>
      <c r="Y1" s="158" t="s">
        <v>114</v>
      </c>
      <c r="Z1" s="159"/>
      <c r="AA1" s="159"/>
      <c r="AB1" s="159"/>
      <c r="AC1" s="159"/>
      <c r="AD1" s="159"/>
      <c r="AE1" s="159"/>
      <c r="AF1" s="159"/>
      <c r="AG1" s="159"/>
      <c r="AH1" s="159"/>
      <c r="AI1" s="160"/>
    </row>
    <row r="2" spans="1:35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3"/>
      <c r="K2" s="54"/>
      <c r="L2" s="161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3"/>
      <c r="Y2" s="161"/>
      <c r="Z2" s="162"/>
      <c r="AA2" s="162"/>
      <c r="AB2" s="162"/>
      <c r="AC2" s="162"/>
      <c r="AD2" s="162"/>
      <c r="AE2" s="162"/>
      <c r="AF2" s="162"/>
      <c r="AG2" s="162"/>
      <c r="AH2" s="162"/>
      <c r="AI2" s="163"/>
    </row>
    <row r="3" spans="1:35" s="3" customFormat="1" ht="43.2" x14ac:dyDescent="0.3">
      <c r="A3" s="6" t="s">
        <v>3</v>
      </c>
      <c r="B3" s="5" t="s">
        <v>23</v>
      </c>
      <c r="C3" s="5" t="s">
        <v>5</v>
      </c>
      <c r="D3" s="37" t="s">
        <v>5</v>
      </c>
      <c r="E3" s="62" t="s">
        <v>9</v>
      </c>
      <c r="F3" s="8" t="s">
        <v>10</v>
      </c>
      <c r="G3" s="65" t="s">
        <v>11</v>
      </c>
      <c r="H3" s="2"/>
      <c r="I3" s="2"/>
      <c r="J3" s="2"/>
      <c r="K3" s="55"/>
      <c r="L3" s="6" t="s">
        <v>17</v>
      </c>
      <c r="M3" s="5" t="s">
        <v>24</v>
      </c>
      <c r="N3" s="37" t="s">
        <v>5</v>
      </c>
      <c r="O3" s="8" t="s">
        <v>6</v>
      </c>
      <c r="P3" s="8" t="s">
        <v>7</v>
      </c>
      <c r="Q3" s="8" t="s">
        <v>8</v>
      </c>
      <c r="R3" s="8" t="s">
        <v>9</v>
      </c>
      <c r="S3" s="2" t="s">
        <v>10</v>
      </c>
      <c r="T3" s="8" t="s">
        <v>11</v>
      </c>
      <c r="U3" s="2"/>
      <c r="V3" s="2"/>
      <c r="W3" s="2"/>
      <c r="Y3" s="6" t="s">
        <v>13</v>
      </c>
      <c r="Z3" s="5" t="s">
        <v>24</v>
      </c>
      <c r="AA3" s="8" t="s">
        <v>6</v>
      </c>
      <c r="AB3" s="8" t="s">
        <v>7</v>
      </c>
      <c r="AC3" s="8" t="s">
        <v>8</v>
      </c>
      <c r="AD3" s="8" t="s">
        <v>9</v>
      </c>
      <c r="AE3" s="8" t="s">
        <v>10</v>
      </c>
      <c r="AF3" s="8" t="s">
        <v>11</v>
      </c>
      <c r="AG3" s="2"/>
      <c r="AH3" s="2"/>
      <c r="AI3" s="2"/>
    </row>
    <row r="4" spans="1:35" x14ac:dyDescent="0.3">
      <c r="A4" s="4" t="s">
        <v>113</v>
      </c>
      <c r="B4" s="31"/>
      <c r="C4" s="61"/>
      <c r="E4" s="32">
        <v>0.71589999999999998</v>
      </c>
      <c r="F4" s="33"/>
      <c r="G4" s="36">
        <v>34.299999999999997</v>
      </c>
      <c r="J4" s="1"/>
      <c r="K4" s="56">
        <v>43558</v>
      </c>
      <c r="L4" s="52">
        <v>0.57777777777777783</v>
      </c>
      <c r="M4" s="45">
        <v>0</v>
      </c>
      <c r="N4" s="47">
        <v>0</v>
      </c>
      <c r="O4" s="1">
        <v>1</v>
      </c>
      <c r="Q4" s="21">
        <v>0.40339999999999998</v>
      </c>
      <c r="T4" s="17">
        <v>34.5</v>
      </c>
      <c r="W4" s="1"/>
      <c r="AA4" s="1">
        <v>1</v>
      </c>
      <c r="AI4" s="1"/>
    </row>
    <row r="5" spans="1:35" x14ac:dyDescent="0.3">
      <c r="B5" s="31"/>
      <c r="C5" s="34"/>
      <c r="E5" s="32">
        <v>0.70599999999999996</v>
      </c>
      <c r="F5" s="33"/>
      <c r="G5" s="36">
        <v>32.700000000000003</v>
      </c>
      <c r="J5" s="1"/>
      <c r="K5" s="13"/>
      <c r="L5" s="52">
        <v>0.58124999999999993</v>
      </c>
      <c r="M5" s="14">
        <v>5</v>
      </c>
      <c r="N5" s="40">
        <v>5</v>
      </c>
      <c r="O5" s="1">
        <v>2</v>
      </c>
      <c r="Q5" s="21">
        <v>0.25919999999999999</v>
      </c>
      <c r="T5" s="17">
        <v>32.299999999999997</v>
      </c>
      <c r="W5" s="1"/>
      <c r="AA5" s="1">
        <v>2</v>
      </c>
      <c r="AI5" s="1"/>
    </row>
    <row r="6" spans="1:35" x14ac:dyDescent="0.3">
      <c r="B6" s="23">
        <v>10.468888888888889</v>
      </c>
      <c r="C6" s="12">
        <f>0</f>
        <v>0</v>
      </c>
      <c r="D6" s="38">
        <f>C6</f>
        <v>0</v>
      </c>
      <c r="E6" s="16">
        <v>2.47E-2</v>
      </c>
      <c r="F6" s="17"/>
      <c r="G6" s="36">
        <v>583.29999999999995</v>
      </c>
      <c r="J6" s="1"/>
      <c r="K6" s="13"/>
      <c r="L6" s="52">
        <v>0.58263888888888882</v>
      </c>
      <c r="M6" s="14">
        <v>2</v>
      </c>
      <c r="N6" s="40">
        <v>7</v>
      </c>
      <c r="O6" s="1">
        <v>3</v>
      </c>
      <c r="Q6" s="21">
        <v>0.34089999999999998</v>
      </c>
      <c r="T6" s="18">
        <v>33</v>
      </c>
      <c r="W6" s="1"/>
      <c r="AA6" s="1">
        <v>3</v>
      </c>
      <c r="AI6" s="1"/>
    </row>
    <row r="7" spans="1:35" x14ac:dyDescent="0.3">
      <c r="B7" s="23">
        <v>10.474444444444444</v>
      </c>
      <c r="C7" s="12">
        <v>8</v>
      </c>
      <c r="D7" s="38">
        <f>D6+C7</f>
        <v>8</v>
      </c>
      <c r="E7" s="16">
        <v>5.33E-2</v>
      </c>
      <c r="F7" s="17"/>
      <c r="G7" s="36">
        <v>682.9</v>
      </c>
      <c r="J7" s="1"/>
      <c r="K7" s="13"/>
      <c r="L7" s="52">
        <v>0.58333333333333337</v>
      </c>
      <c r="M7" s="14">
        <v>1</v>
      </c>
      <c r="N7" s="40">
        <v>8</v>
      </c>
      <c r="O7" s="1">
        <v>4</v>
      </c>
      <c r="Q7" s="21">
        <v>0.26629999999999998</v>
      </c>
      <c r="T7" s="18">
        <v>35</v>
      </c>
      <c r="W7" s="1"/>
      <c r="AA7" s="1">
        <v>4</v>
      </c>
      <c r="AI7" s="1"/>
    </row>
    <row r="8" spans="1:35" x14ac:dyDescent="0.3">
      <c r="B8" s="23">
        <v>10.475833333333334</v>
      </c>
      <c r="C8" s="12">
        <v>2</v>
      </c>
      <c r="D8" s="38">
        <f>D7+C8</f>
        <v>10</v>
      </c>
      <c r="E8" s="16"/>
      <c r="F8" s="17"/>
      <c r="G8" s="36">
        <v>660.2</v>
      </c>
      <c r="J8" s="1"/>
      <c r="K8" s="13"/>
      <c r="L8" s="52">
        <v>0.59166666666666667</v>
      </c>
      <c r="M8" s="14">
        <v>12</v>
      </c>
      <c r="N8" s="40">
        <v>20</v>
      </c>
      <c r="O8" s="1">
        <v>5</v>
      </c>
      <c r="Q8" s="21">
        <v>3.9600000000000003E-2</v>
      </c>
      <c r="T8" s="18">
        <v>89</v>
      </c>
      <c r="W8" s="1"/>
      <c r="AA8" s="1">
        <v>5</v>
      </c>
      <c r="AI8" s="1"/>
    </row>
    <row r="9" spans="1:35" x14ac:dyDescent="0.3">
      <c r="B9" s="23">
        <v>10.477222222222222</v>
      </c>
      <c r="C9" s="12">
        <v>2</v>
      </c>
      <c r="D9" s="38">
        <f>D8+C9</f>
        <v>12</v>
      </c>
      <c r="E9" s="16"/>
      <c r="F9" s="17"/>
      <c r="G9" s="36">
        <v>490.1</v>
      </c>
      <c r="J9" s="1"/>
      <c r="K9" s="13"/>
      <c r="L9" s="52">
        <v>0.59583333333333333</v>
      </c>
      <c r="M9" s="12">
        <v>0</v>
      </c>
      <c r="N9" s="39">
        <f>M9</f>
        <v>0</v>
      </c>
      <c r="O9" s="1">
        <v>6</v>
      </c>
      <c r="Q9" s="21">
        <v>2.8199999999999999E-2</v>
      </c>
      <c r="T9" s="17"/>
      <c r="W9" s="1"/>
      <c r="AA9" s="1">
        <v>6</v>
      </c>
      <c r="AI9" s="1"/>
    </row>
    <row r="10" spans="1:35" x14ac:dyDescent="0.3">
      <c r="A10" s="24"/>
      <c r="B10" s="23">
        <v>10.47861111111111</v>
      </c>
      <c r="C10" s="15">
        <v>2</v>
      </c>
      <c r="D10" s="38">
        <f>D9+C10</f>
        <v>14</v>
      </c>
      <c r="E10" s="16">
        <v>2.8199999999999999E-2</v>
      </c>
      <c r="F10" s="17"/>
      <c r="G10" s="36">
        <v>680.9</v>
      </c>
      <c r="J10" s="1"/>
      <c r="K10" s="13"/>
      <c r="L10" s="52">
        <v>0.59791666666666665</v>
      </c>
      <c r="M10" s="12">
        <v>3</v>
      </c>
      <c r="N10" s="39">
        <f>M10+N9</f>
        <v>3</v>
      </c>
      <c r="O10" s="1">
        <v>7</v>
      </c>
      <c r="Q10" s="21">
        <v>3.9699999999999999E-2</v>
      </c>
      <c r="T10" s="17"/>
      <c r="W10" s="1"/>
      <c r="AA10" s="1">
        <v>7</v>
      </c>
      <c r="AI10" s="1"/>
    </row>
    <row r="11" spans="1:35" x14ac:dyDescent="0.3">
      <c r="B11" s="23">
        <v>10.481388888888889</v>
      </c>
      <c r="C11" s="14">
        <v>4</v>
      </c>
      <c r="D11" s="38">
        <f t="shared" ref="D11:D48" si="0">D10+C11</f>
        <v>18</v>
      </c>
      <c r="E11" s="16">
        <v>7.7600000000000002E-2</v>
      </c>
      <c r="F11" s="17"/>
      <c r="G11" s="36">
        <v>671.4</v>
      </c>
      <c r="J11" s="1"/>
      <c r="K11" s="13"/>
      <c r="L11" s="52">
        <v>0.59930555555555554</v>
      </c>
      <c r="M11" s="12">
        <v>2</v>
      </c>
      <c r="N11" s="39">
        <f>M11+N10</f>
        <v>5</v>
      </c>
      <c r="O11" s="1">
        <v>8</v>
      </c>
      <c r="Q11" s="21"/>
      <c r="T11" s="17"/>
      <c r="W11" s="1"/>
      <c r="AA11" s="1">
        <v>8</v>
      </c>
      <c r="AI11" s="1"/>
    </row>
    <row r="12" spans="1:35" x14ac:dyDescent="0.3">
      <c r="B12" s="23">
        <v>10.482777777777777</v>
      </c>
      <c r="C12" s="14">
        <v>2</v>
      </c>
      <c r="D12" s="38">
        <f t="shared" si="0"/>
        <v>20</v>
      </c>
      <c r="E12" s="16">
        <v>5.4399999999999997E-2</v>
      </c>
      <c r="F12" s="17"/>
      <c r="G12" s="36">
        <v>631.1</v>
      </c>
      <c r="J12" s="1"/>
      <c r="K12" s="13"/>
      <c r="L12" s="52">
        <v>0.60069444444444442</v>
      </c>
      <c r="M12" s="12">
        <v>2</v>
      </c>
      <c r="N12" s="39">
        <f>M12+N11</f>
        <v>7</v>
      </c>
      <c r="O12" s="1">
        <v>9</v>
      </c>
      <c r="Q12" s="21"/>
      <c r="T12" s="18"/>
      <c r="W12" s="1"/>
      <c r="AA12" s="1">
        <v>9</v>
      </c>
      <c r="AI12" s="1"/>
    </row>
    <row r="13" spans="1:35" x14ac:dyDescent="0.3">
      <c r="B13" s="23">
        <v>10.483472222222222</v>
      </c>
      <c r="C13" s="14">
        <v>1</v>
      </c>
      <c r="D13" s="38">
        <f t="shared" si="0"/>
        <v>21</v>
      </c>
      <c r="E13" s="16">
        <v>3.1E-2</v>
      </c>
      <c r="F13" s="17"/>
      <c r="G13" s="36">
        <v>646.5</v>
      </c>
      <c r="H13" s="7" t="s">
        <v>19</v>
      </c>
      <c r="J13" s="1"/>
      <c r="K13" s="13"/>
      <c r="L13" s="52">
        <v>0.6020833333333333</v>
      </c>
      <c r="M13" s="12">
        <v>2</v>
      </c>
      <c r="N13" s="39">
        <f t="shared" ref="N13:N55" si="1">M13+N12</f>
        <v>9</v>
      </c>
      <c r="O13" s="1">
        <v>10</v>
      </c>
      <c r="Q13" s="21">
        <v>0.03</v>
      </c>
      <c r="T13" s="17"/>
      <c r="U13" s="7" t="s">
        <v>19</v>
      </c>
      <c r="W13" s="1"/>
      <c r="AA13" s="1">
        <v>10</v>
      </c>
      <c r="AG13" s="7" t="s">
        <v>19</v>
      </c>
      <c r="AI13" s="1"/>
    </row>
    <row r="14" spans="1:35" x14ac:dyDescent="0.3">
      <c r="A14" s="6"/>
      <c r="B14" s="22">
        <v>0.4916666666666667</v>
      </c>
      <c r="C14" s="12">
        <v>6</v>
      </c>
      <c r="D14" s="38">
        <f t="shared" si="0"/>
        <v>27</v>
      </c>
      <c r="E14" s="16">
        <v>2.6499999999999999E-2</v>
      </c>
      <c r="F14" s="17"/>
      <c r="G14" s="36">
        <v>556.79999999999995</v>
      </c>
      <c r="J14" s="1"/>
      <c r="K14" s="13"/>
      <c r="L14" s="52">
        <v>0.60347222222222219</v>
      </c>
      <c r="M14" s="12">
        <v>2</v>
      </c>
      <c r="N14" s="39">
        <f t="shared" si="1"/>
        <v>11</v>
      </c>
      <c r="Q14" s="16">
        <v>2.9899999999999999E-2</v>
      </c>
      <c r="T14" s="17"/>
      <c r="W14" s="1"/>
      <c r="Y14" s="6"/>
      <c r="Z14" s="5"/>
      <c r="AI14" s="1"/>
    </row>
    <row r="15" spans="1:35" x14ac:dyDescent="0.3">
      <c r="B15" s="22">
        <v>0.49583333333333335</v>
      </c>
      <c r="C15" s="12">
        <v>6</v>
      </c>
      <c r="D15" s="38">
        <f t="shared" si="0"/>
        <v>33</v>
      </c>
      <c r="E15" s="16">
        <v>4.9700000000000001E-2</v>
      </c>
      <c r="F15" s="17"/>
      <c r="G15" s="36">
        <v>716.1</v>
      </c>
      <c r="J15" s="1"/>
      <c r="K15" s="13"/>
      <c r="L15" s="52">
        <v>0.60555555555555551</v>
      </c>
      <c r="M15" s="12">
        <v>3</v>
      </c>
      <c r="N15" s="39">
        <f t="shared" si="1"/>
        <v>14</v>
      </c>
      <c r="O15" s="1">
        <v>1</v>
      </c>
      <c r="Q15" s="16">
        <v>3.3799999999999997E-2</v>
      </c>
      <c r="T15" s="17"/>
      <c r="W15" s="1"/>
      <c r="AA15" s="1">
        <v>1</v>
      </c>
      <c r="AI15" s="1"/>
    </row>
    <row r="16" spans="1:35" x14ac:dyDescent="0.3">
      <c r="B16" s="22">
        <v>0.49722222222222223</v>
      </c>
      <c r="C16" s="12">
        <v>2</v>
      </c>
      <c r="D16" s="38">
        <f t="shared" si="0"/>
        <v>35</v>
      </c>
      <c r="E16" s="16"/>
      <c r="F16" s="17"/>
      <c r="G16" s="36">
        <v>668.3</v>
      </c>
      <c r="J16" s="1"/>
      <c r="K16" s="13"/>
      <c r="L16" s="52">
        <v>0.6118055555555556</v>
      </c>
      <c r="M16" s="27">
        <v>7</v>
      </c>
      <c r="N16" s="39">
        <f t="shared" si="1"/>
        <v>21</v>
      </c>
      <c r="O16" s="1">
        <v>2</v>
      </c>
      <c r="Q16" s="16"/>
      <c r="T16" s="17"/>
      <c r="W16" s="1"/>
      <c r="AA16" s="1">
        <v>2</v>
      </c>
      <c r="AI16" s="1"/>
    </row>
    <row r="17" spans="1:35" x14ac:dyDescent="0.3">
      <c r="B17" s="22">
        <v>0.49791666666666662</v>
      </c>
      <c r="C17" s="12">
        <v>1</v>
      </c>
      <c r="D17" s="38">
        <f t="shared" si="0"/>
        <v>36</v>
      </c>
      <c r="E17" s="16">
        <v>5.3199999999999997E-2</v>
      </c>
      <c r="F17" s="17"/>
      <c r="G17" s="36">
        <v>821.1</v>
      </c>
      <c r="J17" s="1"/>
      <c r="K17" s="13"/>
      <c r="L17" s="52">
        <v>0.61319444444444449</v>
      </c>
      <c r="M17" s="12">
        <v>2</v>
      </c>
      <c r="N17" s="39">
        <f t="shared" si="1"/>
        <v>23</v>
      </c>
      <c r="O17" s="1">
        <v>3</v>
      </c>
      <c r="Q17" s="16"/>
      <c r="T17" s="17"/>
      <c r="W17" s="1"/>
      <c r="AA17" s="1">
        <v>3</v>
      </c>
      <c r="AI17" s="1"/>
    </row>
    <row r="18" spans="1:35" x14ac:dyDescent="0.3">
      <c r="B18" s="22">
        <v>0.50208333333333333</v>
      </c>
      <c r="C18" s="12">
        <v>6</v>
      </c>
      <c r="D18" s="38">
        <f t="shared" si="0"/>
        <v>42</v>
      </c>
      <c r="E18" s="16">
        <v>4.02E-2</v>
      </c>
      <c r="F18" s="17"/>
      <c r="G18" s="36">
        <v>771.1</v>
      </c>
      <c r="J18" s="1"/>
      <c r="K18" s="13"/>
      <c r="L18" s="52">
        <v>0.61458333333333337</v>
      </c>
      <c r="M18" s="12">
        <v>2</v>
      </c>
      <c r="N18" s="39">
        <f t="shared" si="1"/>
        <v>25</v>
      </c>
      <c r="O18" s="1">
        <v>4</v>
      </c>
      <c r="Q18" s="16">
        <v>1.9900000000000001E-2</v>
      </c>
      <c r="T18" s="17"/>
      <c r="W18" s="1"/>
      <c r="AA18" s="1">
        <v>4</v>
      </c>
      <c r="AI18" s="1"/>
    </row>
    <row r="19" spans="1:35" x14ac:dyDescent="0.3">
      <c r="B19" s="22">
        <v>0.5229166666666667</v>
      </c>
      <c r="C19" s="12">
        <v>30</v>
      </c>
      <c r="D19" s="38">
        <f t="shared" si="0"/>
        <v>72</v>
      </c>
      <c r="E19" s="16">
        <v>3.56E-2</v>
      </c>
      <c r="F19" s="17"/>
      <c r="G19" s="36">
        <v>719.1</v>
      </c>
      <c r="J19" s="1"/>
      <c r="K19" s="13"/>
      <c r="L19" s="52">
        <v>0.61875000000000002</v>
      </c>
      <c r="M19" s="12">
        <v>6</v>
      </c>
      <c r="N19" s="39">
        <f t="shared" si="1"/>
        <v>31</v>
      </c>
      <c r="O19" s="1">
        <v>5</v>
      </c>
      <c r="Q19" s="16"/>
      <c r="T19" s="17"/>
      <c r="W19" s="1"/>
      <c r="AA19" s="1">
        <v>5</v>
      </c>
      <c r="AI19" s="1"/>
    </row>
    <row r="20" spans="1:35" x14ac:dyDescent="0.3">
      <c r="B20" s="22">
        <v>0.52361111111111114</v>
      </c>
      <c r="C20" s="12">
        <v>1</v>
      </c>
      <c r="D20" s="38">
        <f t="shared" si="0"/>
        <v>73</v>
      </c>
      <c r="E20" s="16">
        <v>4.8099999999999997E-2</v>
      </c>
      <c r="F20" s="17"/>
      <c r="G20" s="36">
        <v>643.6</v>
      </c>
      <c r="J20" s="1"/>
      <c r="K20" s="13"/>
      <c r="L20" s="52">
        <v>0.62013888888888891</v>
      </c>
      <c r="M20" s="12">
        <v>2</v>
      </c>
      <c r="N20" s="39">
        <f t="shared" si="1"/>
        <v>33</v>
      </c>
      <c r="O20" s="1">
        <v>6</v>
      </c>
      <c r="Q20" s="16">
        <v>3.3799999999999997E-2</v>
      </c>
      <c r="T20" s="17"/>
      <c r="W20" s="1"/>
      <c r="AA20" s="1">
        <v>6</v>
      </c>
      <c r="AI20" s="1"/>
    </row>
    <row r="21" spans="1:35" x14ac:dyDescent="0.3">
      <c r="B21" s="22">
        <v>0.52708333333333335</v>
      </c>
      <c r="C21" s="12">
        <v>5</v>
      </c>
      <c r="D21" s="38">
        <f t="shared" si="0"/>
        <v>78</v>
      </c>
      <c r="E21" s="16">
        <v>3.4799999999999998E-2</v>
      </c>
      <c r="F21" s="17"/>
      <c r="G21" s="36">
        <v>594.79999999999995</v>
      </c>
      <c r="J21" s="1"/>
      <c r="K21" s="13"/>
      <c r="L21" s="52">
        <v>0.625</v>
      </c>
      <c r="M21" s="12">
        <v>7</v>
      </c>
      <c r="N21" s="39">
        <f t="shared" si="1"/>
        <v>40</v>
      </c>
      <c r="O21" s="1">
        <v>7</v>
      </c>
      <c r="Q21" s="16"/>
      <c r="T21" s="17"/>
      <c r="W21" s="1"/>
      <c r="AA21" s="1">
        <v>7</v>
      </c>
      <c r="AI21" s="1"/>
    </row>
    <row r="22" spans="1:35" x14ac:dyDescent="0.3">
      <c r="B22" s="22">
        <v>0.52847222222222223</v>
      </c>
      <c r="C22" s="12">
        <v>2</v>
      </c>
      <c r="D22" s="38">
        <f t="shared" si="0"/>
        <v>80</v>
      </c>
      <c r="E22" s="16"/>
      <c r="F22" s="17"/>
      <c r="G22" s="36">
        <v>505.7</v>
      </c>
      <c r="J22" s="1"/>
      <c r="K22" s="13"/>
      <c r="L22" s="52">
        <v>0.67986111111111114</v>
      </c>
      <c r="M22" s="12">
        <v>79</v>
      </c>
      <c r="N22" s="39">
        <f t="shared" si="1"/>
        <v>119</v>
      </c>
      <c r="O22" s="1">
        <v>8</v>
      </c>
      <c r="Q22" s="16">
        <v>4.3099999999999999E-2</v>
      </c>
      <c r="T22" s="17"/>
      <c r="W22" s="1"/>
      <c r="AA22" s="1">
        <v>8</v>
      </c>
      <c r="AI22" s="1"/>
    </row>
    <row r="23" spans="1:35" x14ac:dyDescent="0.3">
      <c r="B23" s="22">
        <v>0.58680555555555558</v>
      </c>
      <c r="C23" s="12">
        <v>24</v>
      </c>
      <c r="D23" s="38">
        <f t="shared" si="0"/>
        <v>104</v>
      </c>
      <c r="E23" s="16">
        <v>5.91E-2</v>
      </c>
      <c r="F23" s="17"/>
      <c r="G23" s="36">
        <v>456.5</v>
      </c>
      <c r="J23" s="1"/>
      <c r="K23" s="13"/>
      <c r="L23" s="52">
        <v>0.68125000000000002</v>
      </c>
      <c r="M23" s="12">
        <v>2</v>
      </c>
      <c r="N23" s="39">
        <f t="shared" si="1"/>
        <v>121</v>
      </c>
      <c r="O23" s="1">
        <v>9</v>
      </c>
      <c r="Q23" s="16"/>
      <c r="T23" s="17"/>
      <c r="W23" s="1"/>
      <c r="AA23" s="1">
        <v>9</v>
      </c>
      <c r="AI23" s="1"/>
    </row>
    <row r="24" spans="1:35" x14ac:dyDescent="0.3">
      <c r="B24" s="22">
        <v>0.58819444444444446</v>
      </c>
      <c r="C24" s="12">
        <v>2</v>
      </c>
      <c r="D24" s="38">
        <f t="shared" si="0"/>
        <v>106</v>
      </c>
      <c r="E24" s="16">
        <v>4.99E-2</v>
      </c>
      <c r="F24" s="17"/>
      <c r="G24" s="36">
        <v>631.29999999999995</v>
      </c>
      <c r="H24" s="7" t="s">
        <v>19</v>
      </c>
      <c r="J24" s="1"/>
      <c r="K24" s="13"/>
      <c r="L24" s="52">
        <v>0.68680555555555556</v>
      </c>
      <c r="M24" s="12">
        <v>8</v>
      </c>
      <c r="N24" s="39">
        <f t="shared" si="1"/>
        <v>129</v>
      </c>
      <c r="O24" s="1">
        <v>10</v>
      </c>
      <c r="Q24" s="16">
        <v>2.5999999999999999E-2</v>
      </c>
      <c r="T24" s="17"/>
      <c r="U24" s="7" t="s">
        <v>19</v>
      </c>
      <c r="W24" s="1"/>
      <c r="AA24" s="1">
        <v>10</v>
      </c>
      <c r="AG24" s="7" t="s">
        <v>19</v>
      </c>
      <c r="AI24" s="1"/>
    </row>
    <row r="25" spans="1:35" x14ac:dyDescent="0.3">
      <c r="B25" s="22">
        <v>0.59027777777777779</v>
      </c>
      <c r="C25" s="12">
        <v>3</v>
      </c>
      <c r="D25" s="38">
        <f t="shared" si="0"/>
        <v>109</v>
      </c>
      <c r="E25" s="16">
        <v>5.5E-2</v>
      </c>
      <c r="F25" s="17"/>
      <c r="G25" s="36">
        <v>587.29999999999995</v>
      </c>
      <c r="H25" s="7">
        <v>0</v>
      </c>
      <c r="J25" s="1"/>
      <c r="K25" s="13"/>
      <c r="L25" s="52">
        <v>0.68888888888888899</v>
      </c>
      <c r="M25" s="12">
        <v>3</v>
      </c>
      <c r="N25" s="39">
        <f t="shared" si="1"/>
        <v>132</v>
      </c>
      <c r="O25" s="1">
        <v>1</v>
      </c>
      <c r="P25" s="7" t="e">
        <v>#DIV/0!</v>
      </c>
      <c r="Q25" s="15"/>
      <c r="T25" s="18"/>
      <c r="U25" s="7">
        <v>0</v>
      </c>
      <c r="W25" s="1"/>
      <c r="AA25" s="7" t="s">
        <v>20</v>
      </c>
      <c r="AB25" s="7" t="e">
        <v>#DIV/0!</v>
      </c>
      <c r="AE25" s="7" t="s">
        <v>25</v>
      </c>
      <c r="AF25" s="7">
        <v>0</v>
      </c>
      <c r="AG25" s="7">
        <v>0</v>
      </c>
      <c r="AI25" s="1"/>
    </row>
    <row r="26" spans="1:35" x14ac:dyDescent="0.3">
      <c r="A26" s="6"/>
      <c r="B26" s="22">
        <v>0.61736111111111114</v>
      </c>
      <c r="C26" s="12">
        <v>39</v>
      </c>
      <c r="D26" s="38">
        <f t="shared" si="0"/>
        <v>148</v>
      </c>
      <c r="E26" s="16"/>
      <c r="F26" s="17"/>
      <c r="G26" s="36">
        <v>599.20000000000005</v>
      </c>
      <c r="J26" s="1"/>
      <c r="K26" s="13"/>
      <c r="L26" s="52">
        <v>0.69097222222222221</v>
      </c>
      <c r="M26" s="12">
        <v>3</v>
      </c>
      <c r="N26" s="39">
        <f t="shared" si="1"/>
        <v>135</v>
      </c>
      <c r="O26" s="1">
        <v>2</v>
      </c>
      <c r="Q26" s="15"/>
      <c r="T26" s="18"/>
      <c r="W26" s="1"/>
      <c r="Y26" s="6"/>
      <c r="Z26" s="5"/>
      <c r="AI26" s="1"/>
    </row>
    <row r="27" spans="1:35" x14ac:dyDescent="0.3">
      <c r="B27" s="22">
        <v>0.61875000000000002</v>
      </c>
      <c r="C27" s="12">
        <v>2</v>
      </c>
      <c r="D27" s="38">
        <f t="shared" si="0"/>
        <v>150</v>
      </c>
      <c r="E27" s="16"/>
      <c r="F27" s="17"/>
      <c r="G27" s="36">
        <v>574.29999999999995</v>
      </c>
      <c r="K27" s="13"/>
      <c r="L27" s="52">
        <v>0.69513888888888886</v>
      </c>
      <c r="M27" s="12">
        <v>6</v>
      </c>
      <c r="N27" s="39">
        <f t="shared" si="1"/>
        <v>141</v>
      </c>
      <c r="O27" s="1">
        <v>3</v>
      </c>
      <c r="Q27" s="15"/>
      <c r="T27" s="18"/>
      <c r="W27" s="1"/>
      <c r="AA27" s="1">
        <v>1</v>
      </c>
      <c r="AI27" s="1"/>
    </row>
    <row r="28" spans="1:35" x14ac:dyDescent="0.3">
      <c r="B28" s="22">
        <v>0.61944444444444446</v>
      </c>
      <c r="C28" s="12">
        <v>1</v>
      </c>
      <c r="D28" s="38">
        <f t="shared" si="0"/>
        <v>151</v>
      </c>
      <c r="F28" s="17"/>
      <c r="G28" s="36">
        <v>495</v>
      </c>
      <c r="J28" s="1"/>
      <c r="K28" s="13"/>
      <c r="L28" s="52">
        <v>0.69930555555555562</v>
      </c>
      <c r="M28" s="12">
        <v>6</v>
      </c>
      <c r="N28" s="39">
        <f t="shared" si="1"/>
        <v>147</v>
      </c>
      <c r="O28" s="1">
        <v>4</v>
      </c>
      <c r="Q28" s="15"/>
      <c r="T28" s="18">
        <v>1071.2</v>
      </c>
      <c r="W28" s="1"/>
      <c r="AA28" s="1">
        <v>2</v>
      </c>
      <c r="AI28" s="1"/>
    </row>
    <row r="29" spans="1:35" x14ac:dyDescent="0.3">
      <c r="B29" s="22">
        <v>0.62152777777777779</v>
      </c>
      <c r="C29" s="14">
        <v>3</v>
      </c>
      <c r="D29" s="38">
        <f t="shared" si="0"/>
        <v>154</v>
      </c>
      <c r="E29" s="16">
        <v>4.2000000000000003E-2</v>
      </c>
      <c r="F29" s="17"/>
      <c r="G29" s="36">
        <v>609.1</v>
      </c>
      <c r="J29" s="1"/>
      <c r="K29" s="13"/>
      <c r="L29" s="52">
        <v>0.7006944444444444</v>
      </c>
      <c r="M29" s="12">
        <v>2</v>
      </c>
      <c r="N29" s="39">
        <f t="shared" si="1"/>
        <v>149</v>
      </c>
      <c r="O29" s="1">
        <v>5</v>
      </c>
      <c r="Q29" s="15">
        <v>2.92E-2</v>
      </c>
      <c r="T29" s="18">
        <v>965.3</v>
      </c>
      <c r="W29" s="1"/>
      <c r="AA29" s="1">
        <v>3</v>
      </c>
      <c r="AI29" s="1"/>
    </row>
    <row r="30" spans="1:35" x14ac:dyDescent="0.3">
      <c r="B30" s="22">
        <v>0.62986111111111109</v>
      </c>
      <c r="C30" s="12">
        <v>12</v>
      </c>
      <c r="D30" s="38">
        <f t="shared" si="0"/>
        <v>166</v>
      </c>
      <c r="E30" s="16"/>
      <c r="F30" s="17"/>
      <c r="G30" s="36">
        <v>545.6</v>
      </c>
      <c r="J30" s="1"/>
      <c r="K30" s="13"/>
      <c r="L30" s="52">
        <v>0.70138888888888884</v>
      </c>
      <c r="M30" s="12">
        <v>1</v>
      </c>
      <c r="N30" s="39">
        <f t="shared" si="1"/>
        <v>150</v>
      </c>
      <c r="O30" s="1">
        <v>6</v>
      </c>
      <c r="Q30" s="15"/>
      <c r="T30" s="18">
        <v>872.9</v>
      </c>
      <c r="W30" s="1"/>
      <c r="AA30" s="1">
        <v>4</v>
      </c>
      <c r="AI30" s="1"/>
    </row>
    <row r="31" spans="1:35" x14ac:dyDescent="0.3">
      <c r="B31" s="22">
        <v>0.63124999999999998</v>
      </c>
      <c r="C31" s="12">
        <v>2</v>
      </c>
      <c r="D31" s="38">
        <f t="shared" si="0"/>
        <v>168</v>
      </c>
      <c r="F31" s="17"/>
      <c r="G31" s="36">
        <v>589.4</v>
      </c>
      <c r="J31" s="1"/>
      <c r="K31" s="13"/>
      <c r="L31" s="52">
        <v>0.70277777777777783</v>
      </c>
      <c r="M31" s="12">
        <v>2</v>
      </c>
      <c r="N31" s="39">
        <f t="shared" si="1"/>
        <v>152</v>
      </c>
      <c r="O31" s="1">
        <v>7</v>
      </c>
      <c r="Q31" s="15"/>
      <c r="T31" s="18">
        <v>1064.8</v>
      </c>
      <c r="W31" s="1"/>
      <c r="AA31" s="1">
        <v>5</v>
      </c>
      <c r="AI31" s="1"/>
    </row>
    <row r="32" spans="1:35" x14ac:dyDescent="0.3">
      <c r="B32" s="22">
        <v>0.63263888888888886</v>
      </c>
      <c r="C32" s="12">
        <v>2</v>
      </c>
      <c r="D32" s="38">
        <f t="shared" si="0"/>
        <v>170</v>
      </c>
      <c r="E32" s="16">
        <v>4.0899999999999999E-2</v>
      </c>
      <c r="F32" s="17"/>
      <c r="G32" s="36">
        <v>446.9</v>
      </c>
      <c r="J32" s="1"/>
      <c r="K32" s="13"/>
      <c r="L32" s="52">
        <v>0.7284722222222223</v>
      </c>
      <c r="M32" s="12">
        <v>37</v>
      </c>
      <c r="N32" s="39">
        <f t="shared" si="1"/>
        <v>189</v>
      </c>
      <c r="O32" s="1">
        <v>8</v>
      </c>
      <c r="Q32" s="15"/>
      <c r="T32" s="18">
        <v>933.9</v>
      </c>
      <c r="W32" s="1"/>
      <c r="AA32" s="1">
        <v>6</v>
      </c>
      <c r="AI32" s="1"/>
    </row>
    <row r="33" spans="1:35" x14ac:dyDescent="0.3">
      <c r="B33" s="22">
        <v>0.6333333333333333</v>
      </c>
      <c r="C33" s="12">
        <v>1</v>
      </c>
      <c r="D33" s="38">
        <f t="shared" si="0"/>
        <v>171</v>
      </c>
      <c r="G33" s="36">
        <v>481.3</v>
      </c>
      <c r="J33" s="1"/>
      <c r="K33" s="13"/>
      <c r="L33" s="52">
        <v>0.73055555555555562</v>
      </c>
      <c r="M33" s="12">
        <v>3</v>
      </c>
      <c r="N33" s="39">
        <f t="shared" si="1"/>
        <v>192</v>
      </c>
      <c r="O33" s="1">
        <v>9</v>
      </c>
      <c r="Q33" s="15"/>
      <c r="T33" s="18">
        <v>801.8</v>
      </c>
      <c r="W33" s="1"/>
      <c r="AA33" s="1">
        <v>7</v>
      </c>
      <c r="AI33" s="1"/>
    </row>
    <row r="34" spans="1:35" x14ac:dyDescent="0.3">
      <c r="B34" s="22">
        <v>0.68888888888888899</v>
      </c>
      <c r="C34" s="15">
        <v>20</v>
      </c>
      <c r="D34" s="38">
        <f t="shared" si="0"/>
        <v>191</v>
      </c>
      <c r="G34" s="36">
        <v>356.6</v>
      </c>
      <c r="J34" s="1"/>
      <c r="K34" s="13"/>
      <c r="L34" s="52">
        <v>0.73263888888888884</v>
      </c>
      <c r="M34" s="12">
        <v>3</v>
      </c>
      <c r="N34" s="39">
        <f t="shared" si="1"/>
        <v>195</v>
      </c>
      <c r="O34" s="1">
        <v>10</v>
      </c>
      <c r="Q34" s="15">
        <v>2.5700000000000001E-2</v>
      </c>
      <c r="T34" s="18">
        <v>751.5</v>
      </c>
      <c r="W34" s="1"/>
      <c r="AA34" s="1">
        <v>8</v>
      </c>
      <c r="AI34" s="1"/>
    </row>
    <row r="35" spans="1:35" x14ac:dyDescent="0.3">
      <c r="B35" s="22">
        <v>0.69305555555555554</v>
      </c>
      <c r="C35" s="12">
        <v>6</v>
      </c>
      <c r="D35" s="38">
        <f t="shared" si="0"/>
        <v>197</v>
      </c>
      <c r="G35" s="36">
        <v>414.5</v>
      </c>
      <c r="J35" s="1"/>
      <c r="K35" s="13"/>
      <c r="L35" s="52">
        <v>0.73541666666666661</v>
      </c>
      <c r="M35" s="12">
        <v>4</v>
      </c>
      <c r="N35" s="39">
        <f t="shared" si="1"/>
        <v>199</v>
      </c>
      <c r="O35" s="7" t="s">
        <v>20</v>
      </c>
      <c r="Q35" s="15">
        <v>3.3300000000000003E-2</v>
      </c>
      <c r="S35" s="7" t="s">
        <v>25</v>
      </c>
      <c r="T35" s="29"/>
      <c r="W35" s="1"/>
      <c r="AA35" s="1">
        <v>9</v>
      </c>
      <c r="AI35" s="1"/>
    </row>
    <row r="36" spans="1:35" x14ac:dyDescent="0.3">
      <c r="B36" s="22">
        <v>0.69444444444444453</v>
      </c>
      <c r="C36" s="12">
        <v>2</v>
      </c>
      <c r="D36" s="38">
        <f t="shared" si="0"/>
        <v>199</v>
      </c>
      <c r="E36" s="15">
        <v>4.3799999999999999E-2</v>
      </c>
      <c r="G36" s="36">
        <v>378</v>
      </c>
      <c r="H36" s="7"/>
      <c r="J36" s="1"/>
      <c r="K36" s="13"/>
      <c r="L36" s="6"/>
      <c r="M36" s="5"/>
      <c r="N36" s="39">
        <f t="shared" si="1"/>
        <v>199</v>
      </c>
      <c r="Q36" s="15">
        <v>3.3799999999999997E-2</v>
      </c>
      <c r="T36" s="18"/>
      <c r="U36" s="7" t="s">
        <v>19</v>
      </c>
      <c r="W36" s="1"/>
      <c r="AA36" s="1">
        <v>10</v>
      </c>
      <c r="AG36" s="7" t="s">
        <v>19</v>
      </c>
      <c r="AI36" s="1"/>
    </row>
    <row r="37" spans="1:35" x14ac:dyDescent="0.3">
      <c r="B37" s="22">
        <v>0.6958333333333333</v>
      </c>
      <c r="C37" s="12">
        <v>2</v>
      </c>
      <c r="D37" s="38">
        <f t="shared" si="0"/>
        <v>201</v>
      </c>
      <c r="E37" s="15">
        <v>6.6299999999999998E-2</v>
      </c>
      <c r="G37" s="36">
        <v>390.6</v>
      </c>
      <c r="H37" s="7">
        <v>0</v>
      </c>
      <c r="J37" s="1"/>
      <c r="K37" s="13"/>
      <c r="L37" s="52">
        <v>0.7368055555555556</v>
      </c>
      <c r="M37" s="12">
        <v>2</v>
      </c>
      <c r="N37" s="39">
        <f t="shared" si="1"/>
        <v>201</v>
      </c>
      <c r="O37" s="1">
        <v>1</v>
      </c>
      <c r="P37" s="7" t="e">
        <v>#DIV/0!</v>
      </c>
      <c r="Q37" s="15"/>
      <c r="T37" s="18"/>
      <c r="U37" s="7">
        <v>0</v>
      </c>
      <c r="W37" s="1"/>
      <c r="AA37" s="7" t="s">
        <v>20</v>
      </c>
      <c r="AB37" s="7" t="e">
        <v>#DIV/0!</v>
      </c>
      <c r="AE37" s="7" t="s">
        <v>25</v>
      </c>
      <c r="AF37" s="7">
        <v>0</v>
      </c>
      <c r="AG37" s="7">
        <v>0</v>
      </c>
      <c r="AI37" s="1"/>
    </row>
    <row r="38" spans="1:35" x14ac:dyDescent="0.3">
      <c r="A38" s="6"/>
      <c r="B38" s="22">
        <v>0.6972222222222223</v>
      </c>
      <c r="C38" s="12">
        <v>2</v>
      </c>
      <c r="D38" s="38">
        <f t="shared" si="0"/>
        <v>203</v>
      </c>
      <c r="E38" s="15">
        <v>5.5300000000000002E-2</v>
      </c>
      <c r="G38" s="36">
        <v>345.4</v>
      </c>
      <c r="J38" s="1"/>
      <c r="K38" s="13"/>
      <c r="L38" s="52">
        <v>0.73819444444444438</v>
      </c>
      <c r="M38" s="12">
        <v>2</v>
      </c>
      <c r="N38" s="39">
        <f t="shared" si="1"/>
        <v>203</v>
      </c>
      <c r="O38" s="1">
        <v>2</v>
      </c>
      <c r="Q38" s="15"/>
      <c r="T38" s="18"/>
      <c r="W38" s="1"/>
      <c r="Y38" s="6"/>
      <c r="Z38" s="5"/>
      <c r="AI38" s="1"/>
    </row>
    <row r="39" spans="1:35" x14ac:dyDescent="0.3">
      <c r="B39" s="22">
        <v>0.69861111111111107</v>
      </c>
      <c r="C39" s="12">
        <v>2</v>
      </c>
      <c r="D39" s="38">
        <f t="shared" si="0"/>
        <v>205</v>
      </c>
      <c r="E39" s="15">
        <v>4.58E-2</v>
      </c>
      <c r="G39" s="63">
        <v>317.8</v>
      </c>
      <c r="J39" s="1"/>
      <c r="K39" s="13"/>
      <c r="N39" s="39">
        <f t="shared" si="1"/>
        <v>203</v>
      </c>
      <c r="O39" s="1" t="s">
        <v>20</v>
      </c>
      <c r="Q39" s="15">
        <v>3.1899999999999998E-2</v>
      </c>
      <c r="T39" s="18"/>
      <c r="W39" s="1"/>
      <c r="AA39" s="1">
        <v>1</v>
      </c>
      <c r="AI39" s="1"/>
    </row>
    <row r="40" spans="1:35" x14ac:dyDescent="0.3">
      <c r="A40" s="17"/>
      <c r="B40" s="22">
        <v>0.70000000000000007</v>
      </c>
      <c r="C40" s="12">
        <v>2</v>
      </c>
      <c r="D40" s="38">
        <f t="shared" si="0"/>
        <v>207</v>
      </c>
      <c r="G40" s="36">
        <v>312</v>
      </c>
      <c r="J40" s="1"/>
      <c r="K40" s="13"/>
      <c r="L40" s="52">
        <v>0.43541666666666662</v>
      </c>
      <c r="M40" s="12">
        <v>1004</v>
      </c>
      <c r="N40" s="39">
        <f t="shared" si="1"/>
        <v>1207</v>
      </c>
      <c r="Q40" s="15">
        <v>3.4099999999999998E-2</v>
      </c>
      <c r="T40" s="18"/>
      <c r="W40" s="1"/>
      <c r="AA40" s="1">
        <v>2</v>
      </c>
      <c r="AI40" s="1"/>
    </row>
    <row r="41" spans="1:35" x14ac:dyDescent="0.3">
      <c r="A41" s="57">
        <v>43525</v>
      </c>
      <c r="B41" s="22">
        <v>0.60069444444444442</v>
      </c>
      <c r="C41" s="12">
        <v>1333</v>
      </c>
      <c r="D41" s="38">
        <f t="shared" si="0"/>
        <v>1540</v>
      </c>
      <c r="G41" s="64">
        <v>204.8</v>
      </c>
      <c r="J41" s="1"/>
      <c r="K41" s="56"/>
      <c r="L41" s="52">
        <v>0.4375</v>
      </c>
      <c r="M41" s="12">
        <v>3</v>
      </c>
      <c r="N41" s="39">
        <f t="shared" si="1"/>
        <v>1210</v>
      </c>
      <c r="O41" s="1">
        <v>1</v>
      </c>
      <c r="Q41" s="15"/>
      <c r="T41" s="18"/>
      <c r="W41" s="1"/>
      <c r="AA41" s="1" t="s">
        <v>20</v>
      </c>
      <c r="AI41" s="1"/>
    </row>
    <row r="42" spans="1:35" x14ac:dyDescent="0.3">
      <c r="A42" s="27"/>
      <c r="B42" s="22">
        <v>0.6020833333333333</v>
      </c>
      <c r="C42" s="14">
        <v>2</v>
      </c>
      <c r="D42" s="38">
        <f t="shared" si="0"/>
        <v>1542</v>
      </c>
      <c r="G42" s="64">
        <v>198.8</v>
      </c>
      <c r="J42" s="1"/>
      <c r="K42" s="56">
        <v>43588</v>
      </c>
      <c r="L42" s="52">
        <v>0.44027777777777777</v>
      </c>
      <c r="M42" s="12">
        <v>4</v>
      </c>
      <c r="N42" s="39">
        <f t="shared" si="1"/>
        <v>1214</v>
      </c>
      <c r="O42" s="1">
        <v>2</v>
      </c>
      <c r="Q42" s="15">
        <v>3.8100000000000002E-2</v>
      </c>
      <c r="T42" s="18">
        <v>293.39999999999998</v>
      </c>
      <c r="W42" s="1"/>
      <c r="AI42" s="1"/>
    </row>
    <row r="43" spans="1:35" x14ac:dyDescent="0.3">
      <c r="A43" s="58"/>
      <c r="B43" s="22">
        <v>0.60486111111111118</v>
      </c>
      <c r="C43" s="14">
        <v>4</v>
      </c>
      <c r="D43" s="38">
        <f t="shared" si="0"/>
        <v>1546</v>
      </c>
      <c r="G43" s="64">
        <v>154.30000000000001</v>
      </c>
      <c r="J43" s="1"/>
      <c r="K43" s="13"/>
      <c r="L43" s="52">
        <v>0.44166666666666665</v>
      </c>
      <c r="M43" s="12">
        <v>2</v>
      </c>
      <c r="N43" s="39">
        <f t="shared" si="1"/>
        <v>1216</v>
      </c>
      <c r="O43" s="1">
        <v>3</v>
      </c>
      <c r="Q43" s="15">
        <v>6.3299999999999995E-2</v>
      </c>
      <c r="T43" s="18"/>
      <c r="W43" s="1"/>
      <c r="AA43" s="1">
        <v>1</v>
      </c>
      <c r="AI43" s="1"/>
    </row>
    <row r="44" spans="1:35" x14ac:dyDescent="0.3">
      <c r="A44" s="59"/>
      <c r="B44" s="22">
        <v>0.6069444444444444</v>
      </c>
      <c r="C44" s="14">
        <v>3</v>
      </c>
      <c r="D44" s="38">
        <f t="shared" si="0"/>
        <v>1549</v>
      </c>
      <c r="G44" s="64">
        <v>175.7</v>
      </c>
      <c r="J44" s="1"/>
      <c r="K44" s="13"/>
      <c r="L44" s="52">
        <v>0.44305555555555554</v>
      </c>
      <c r="M44" s="12">
        <v>2</v>
      </c>
      <c r="N44" s="39">
        <f t="shared" si="1"/>
        <v>1218</v>
      </c>
      <c r="O44" s="1">
        <v>4</v>
      </c>
      <c r="Q44" s="15"/>
      <c r="T44" s="18">
        <v>370</v>
      </c>
      <c r="W44" s="1"/>
      <c r="AA44" s="1">
        <v>2</v>
      </c>
      <c r="AI44" s="1"/>
    </row>
    <row r="45" spans="1:35" x14ac:dyDescent="0.3">
      <c r="A45" s="59"/>
      <c r="B45" s="22">
        <v>0.60763888888888895</v>
      </c>
      <c r="C45" s="14">
        <v>1</v>
      </c>
      <c r="D45" s="38">
        <f t="shared" si="0"/>
        <v>1550</v>
      </c>
      <c r="G45" s="64">
        <v>141</v>
      </c>
      <c r="J45" s="1"/>
      <c r="K45" s="13"/>
      <c r="L45" s="52">
        <v>0.44861111111111113</v>
      </c>
      <c r="M45" s="12">
        <v>8</v>
      </c>
      <c r="N45" s="39">
        <f t="shared" si="1"/>
        <v>1226</v>
      </c>
      <c r="O45" s="1">
        <v>5</v>
      </c>
      <c r="Q45" s="16">
        <v>0.12</v>
      </c>
      <c r="T45" s="18"/>
      <c r="W45" s="1"/>
      <c r="AA45" s="1">
        <v>3</v>
      </c>
      <c r="AI45" s="1"/>
    </row>
    <row r="46" spans="1:35" x14ac:dyDescent="0.3">
      <c r="A46" s="59"/>
      <c r="B46" s="22">
        <v>0.61111111111111105</v>
      </c>
      <c r="C46" s="14">
        <v>5</v>
      </c>
      <c r="D46" s="38">
        <f t="shared" si="0"/>
        <v>1555</v>
      </c>
      <c r="G46" s="64">
        <v>137.80000000000001</v>
      </c>
      <c r="J46" s="1"/>
      <c r="K46" s="13"/>
      <c r="L46" s="52">
        <v>0.45208333333333334</v>
      </c>
      <c r="M46" s="12">
        <v>5</v>
      </c>
      <c r="N46" s="39">
        <f t="shared" si="1"/>
        <v>1231</v>
      </c>
      <c r="O46" s="1">
        <v>6</v>
      </c>
      <c r="Q46" s="15"/>
      <c r="T46" s="18"/>
      <c r="W46" s="1"/>
      <c r="AA46" s="1">
        <v>4</v>
      </c>
      <c r="AI46" s="1"/>
    </row>
    <row r="47" spans="1:35" x14ac:dyDescent="0.3">
      <c r="A47" s="59"/>
      <c r="B47" s="22">
        <v>0.61388888888888882</v>
      </c>
      <c r="C47" s="14">
        <v>3</v>
      </c>
      <c r="D47" s="38">
        <f t="shared" si="0"/>
        <v>1558</v>
      </c>
      <c r="G47" s="64">
        <v>143.6</v>
      </c>
      <c r="J47" s="1"/>
      <c r="K47" s="13"/>
      <c r="L47" s="52">
        <v>0.45555555555555555</v>
      </c>
      <c r="M47" s="12">
        <v>5</v>
      </c>
      <c r="N47" s="39">
        <f t="shared" si="1"/>
        <v>1236</v>
      </c>
      <c r="O47" s="1">
        <v>9</v>
      </c>
      <c r="Q47" s="15"/>
      <c r="T47" s="18"/>
      <c r="W47" s="1"/>
      <c r="AA47" s="1">
        <v>5</v>
      </c>
      <c r="AI47" s="1"/>
    </row>
    <row r="48" spans="1:35" x14ac:dyDescent="0.3">
      <c r="A48" s="59"/>
      <c r="B48" s="22">
        <v>0.6972222222222223</v>
      </c>
      <c r="C48" s="15">
        <v>120</v>
      </c>
      <c r="D48" s="38">
        <f t="shared" si="0"/>
        <v>1678</v>
      </c>
      <c r="G48" s="64">
        <v>144.69999999999999</v>
      </c>
      <c r="J48" s="1"/>
      <c r="K48" s="13"/>
      <c r="L48" s="52">
        <v>0.45763888888888887</v>
      </c>
      <c r="M48" s="12">
        <v>4</v>
      </c>
      <c r="N48" s="39">
        <f t="shared" si="1"/>
        <v>1240</v>
      </c>
      <c r="O48" s="1">
        <v>10</v>
      </c>
      <c r="Q48" s="15"/>
      <c r="T48" s="18"/>
      <c r="W48" s="1"/>
      <c r="AA48" s="1">
        <v>6</v>
      </c>
      <c r="AI48" s="1"/>
    </row>
    <row r="49" spans="1:35" x14ac:dyDescent="0.3">
      <c r="A49" s="59"/>
      <c r="C49" s="14"/>
      <c r="D49" s="38"/>
      <c r="J49" s="1"/>
      <c r="K49" s="13"/>
      <c r="L49" s="52">
        <v>0.69513888888888886</v>
      </c>
      <c r="M49" s="12">
        <v>2</v>
      </c>
      <c r="N49" s="39">
        <f t="shared" si="1"/>
        <v>1242</v>
      </c>
      <c r="O49" s="1" t="s">
        <v>20</v>
      </c>
      <c r="Q49" s="15">
        <v>5.8099999999999999E-2</v>
      </c>
      <c r="T49" s="18"/>
      <c r="W49" s="1"/>
      <c r="AA49" s="1">
        <v>9</v>
      </c>
      <c r="AI49" s="1"/>
    </row>
    <row r="50" spans="1:35" x14ac:dyDescent="0.3">
      <c r="A50" s="57"/>
      <c r="B50" s="22"/>
      <c r="C50" s="27"/>
      <c r="D50" s="38"/>
      <c r="E50" s="16"/>
      <c r="J50" s="1"/>
      <c r="K50" s="13"/>
      <c r="L50" s="52">
        <v>0.69652777777777775</v>
      </c>
      <c r="M50" s="12">
        <v>2</v>
      </c>
      <c r="N50" s="39">
        <f t="shared" si="1"/>
        <v>1244</v>
      </c>
      <c r="Q50" s="15"/>
      <c r="T50" s="18"/>
      <c r="W50" s="1"/>
      <c r="AA50" s="1">
        <v>10</v>
      </c>
      <c r="AI50" s="1"/>
    </row>
    <row r="51" spans="1:35" x14ac:dyDescent="0.3">
      <c r="B51" s="22"/>
      <c r="C51" s="14"/>
      <c r="D51" s="38"/>
      <c r="E51" s="16"/>
      <c r="J51" s="1"/>
      <c r="K51" s="13"/>
      <c r="M51" s="12"/>
      <c r="N51" s="39">
        <f t="shared" si="1"/>
        <v>1244</v>
      </c>
      <c r="O51" s="1">
        <v>1</v>
      </c>
      <c r="Q51" s="15"/>
      <c r="T51" s="18"/>
      <c r="W51" s="1"/>
      <c r="AA51" s="1" t="s">
        <v>20</v>
      </c>
      <c r="AI51" s="1"/>
    </row>
    <row r="52" spans="1:35" x14ac:dyDescent="0.3">
      <c r="B52" s="22"/>
      <c r="C52" s="14"/>
      <c r="D52" s="38"/>
      <c r="E52" s="16"/>
      <c r="J52" s="1"/>
      <c r="K52" s="13"/>
      <c r="L52" s="52">
        <v>0.42222222222222222</v>
      </c>
      <c r="M52" s="12">
        <v>1004</v>
      </c>
      <c r="N52" s="39">
        <f t="shared" si="1"/>
        <v>2248</v>
      </c>
      <c r="O52" s="1">
        <v>2</v>
      </c>
      <c r="Q52" s="15">
        <v>3.2199999999999999E-2</v>
      </c>
      <c r="T52" s="18"/>
      <c r="W52" s="1"/>
      <c r="AI52" s="1"/>
    </row>
    <row r="53" spans="1:35" x14ac:dyDescent="0.3">
      <c r="B53" s="22"/>
      <c r="C53" s="14"/>
      <c r="D53" s="38"/>
      <c r="E53" s="16"/>
      <c r="J53" s="1"/>
      <c r="K53" s="13"/>
      <c r="L53" s="52">
        <v>0.4236111111111111</v>
      </c>
      <c r="M53" s="14">
        <v>2</v>
      </c>
      <c r="N53" s="39">
        <f t="shared" si="1"/>
        <v>2250</v>
      </c>
      <c r="O53" s="1">
        <v>3</v>
      </c>
      <c r="Q53" s="15"/>
      <c r="T53" s="18">
        <v>177.6</v>
      </c>
      <c r="W53" s="1"/>
      <c r="AA53" s="1">
        <v>1</v>
      </c>
      <c r="AI53" s="1"/>
    </row>
    <row r="54" spans="1:35" x14ac:dyDescent="0.3">
      <c r="B54" s="22"/>
      <c r="C54" s="14"/>
      <c r="D54" s="38"/>
      <c r="E54" s="16"/>
      <c r="J54" s="1"/>
      <c r="K54" s="56">
        <v>43619</v>
      </c>
      <c r="L54" s="52">
        <v>0.42638888888888887</v>
      </c>
      <c r="M54" s="14">
        <v>4</v>
      </c>
      <c r="N54" s="39">
        <f t="shared" si="1"/>
        <v>2254</v>
      </c>
      <c r="O54" s="1">
        <v>4</v>
      </c>
      <c r="Q54" s="15">
        <v>6.6699999999999995E-2</v>
      </c>
      <c r="T54" s="18">
        <v>159.19999999999999</v>
      </c>
      <c r="W54" s="1"/>
      <c r="AA54" s="1">
        <v>2</v>
      </c>
      <c r="AI54" s="1"/>
    </row>
    <row r="55" spans="1:35" x14ac:dyDescent="0.3">
      <c r="B55" s="22"/>
      <c r="C55" s="12"/>
      <c r="D55" s="38"/>
      <c r="E55" s="16"/>
      <c r="J55" s="1"/>
      <c r="K55" s="13"/>
      <c r="L55" s="52">
        <v>0.4291666666666667</v>
      </c>
      <c r="M55" s="14">
        <v>4</v>
      </c>
      <c r="N55" s="39">
        <f t="shared" si="1"/>
        <v>2258</v>
      </c>
      <c r="O55" s="1">
        <v>5</v>
      </c>
      <c r="Q55" s="15"/>
      <c r="T55" s="18">
        <v>157.6</v>
      </c>
      <c r="W55" s="1"/>
      <c r="AA55" s="1">
        <v>3</v>
      </c>
      <c r="AI55" s="1"/>
    </row>
    <row r="56" spans="1:35" x14ac:dyDescent="0.3">
      <c r="B56" s="22"/>
      <c r="C56" s="12"/>
      <c r="D56" s="38"/>
      <c r="E56" s="16"/>
      <c r="J56" s="1"/>
      <c r="K56" s="13"/>
      <c r="L56" s="52"/>
      <c r="M56" s="51"/>
      <c r="N56" s="39"/>
      <c r="O56" s="1">
        <v>6</v>
      </c>
      <c r="Q56" s="15">
        <v>5.1499999999999997E-2</v>
      </c>
      <c r="W56" s="1"/>
      <c r="AA56" s="1">
        <v>4</v>
      </c>
      <c r="AI56" s="1"/>
    </row>
    <row r="57" spans="1:35" x14ac:dyDescent="0.3">
      <c r="B57" s="22"/>
      <c r="C57" s="12"/>
      <c r="D57" s="38"/>
      <c r="E57" s="16"/>
      <c r="J57" s="1"/>
      <c r="K57" s="13"/>
      <c r="L57" s="52"/>
      <c r="M57" s="51"/>
      <c r="N57" s="39"/>
      <c r="O57" s="1">
        <v>7</v>
      </c>
      <c r="Q57" s="15"/>
      <c r="W57" s="1"/>
      <c r="AA57" s="1">
        <v>5</v>
      </c>
      <c r="AI57" s="1"/>
    </row>
    <row r="58" spans="1:35" x14ac:dyDescent="0.3">
      <c r="B58" s="22"/>
      <c r="C58" s="12"/>
      <c r="D58" s="38"/>
      <c r="E58" s="16"/>
      <c r="J58" s="1"/>
      <c r="K58" s="13"/>
      <c r="N58" s="35"/>
      <c r="O58" s="1">
        <v>8</v>
      </c>
      <c r="Q58" s="15"/>
      <c r="W58" s="1"/>
      <c r="AA58" s="1">
        <v>6</v>
      </c>
      <c r="AI58" s="1"/>
    </row>
    <row r="59" spans="1:35" x14ac:dyDescent="0.3">
      <c r="B59" s="22"/>
      <c r="C59" s="12"/>
      <c r="D59" s="38"/>
      <c r="E59" s="16"/>
      <c r="J59" s="1"/>
      <c r="K59" s="13"/>
      <c r="N59" s="35"/>
      <c r="O59" s="1">
        <v>9</v>
      </c>
      <c r="Q59" s="15"/>
      <c r="W59" s="1"/>
      <c r="AA59" s="1">
        <v>7</v>
      </c>
      <c r="AI59" s="1"/>
    </row>
    <row r="60" spans="1:35" x14ac:dyDescent="0.3">
      <c r="B60" s="22"/>
      <c r="C60" s="12"/>
      <c r="D60" s="38"/>
      <c r="E60" s="16"/>
      <c r="J60" s="1"/>
      <c r="K60" s="13"/>
      <c r="N60" s="35"/>
      <c r="O60" s="1">
        <v>10</v>
      </c>
      <c r="Q60" s="15"/>
      <c r="W60" s="1"/>
      <c r="AA60" s="1">
        <v>8</v>
      </c>
      <c r="AI60" s="1"/>
    </row>
    <row r="61" spans="1:35" x14ac:dyDescent="0.3">
      <c r="B61" s="22"/>
      <c r="C61" s="12"/>
      <c r="D61" s="38"/>
      <c r="E61" s="16"/>
      <c r="J61" s="1"/>
      <c r="K61" s="13"/>
      <c r="N61" s="35"/>
      <c r="O61" s="1" t="s">
        <v>20</v>
      </c>
      <c r="Q61" s="15"/>
      <c r="W61" s="1"/>
      <c r="AA61" s="1">
        <v>9</v>
      </c>
      <c r="AI61" s="1"/>
    </row>
    <row r="62" spans="1:35" x14ac:dyDescent="0.3">
      <c r="B62" s="22"/>
      <c r="C62" s="45"/>
      <c r="D62" s="38"/>
      <c r="E62" s="16"/>
      <c r="J62" s="1"/>
      <c r="K62" s="13"/>
      <c r="N62" s="35"/>
      <c r="Q62" s="15"/>
      <c r="W62" s="1"/>
      <c r="AA62" s="1">
        <v>10</v>
      </c>
      <c r="AI62" s="1"/>
    </row>
    <row r="63" spans="1:35" x14ac:dyDescent="0.3">
      <c r="B63" s="22"/>
      <c r="C63" s="12"/>
      <c r="D63" s="38"/>
      <c r="E63" s="16"/>
      <c r="J63" s="1"/>
      <c r="K63" s="13"/>
      <c r="N63" s="35"/>
      <c r="O63" s="1">
        <v>1</v>
      </c>
      <c r="W63" s="1"/>
      <c r="AA63" s="1" t="s">
        <v>20</v>
      </c>
      <c r="AI63" s="1"/>
    </row>
    <row r="64" spans="1:35" x14ac:dyDescent="0.3">
      <c r="B64" s="22"/>
      <c r="C64" s="12"/>
      <c r="D64" s="38"/>
      <c r="E64" s="16"/>
      <c r="J64" s="1"/>
      <c r="K64" s="13"/>
      <c r="N64" s="35"/>
      <c r="O64" s="1">
        <v>2</v>
      </c>
      <c r="W64" s="1"/>
      <c r="AI64" s="1"/>
    </row>
    <row r="65" spans="2:35" x14ac:dyDescent="0.3">
      <c r="B65" s="22"/>
      <c r="C65" s="12"/>
      <c r="D65" s="38"/>
      <c r="E65" s="16"/>
      <c r="J65" s="1"/>
      <c r="K65" s="13"/>
      <c r="N65" s="35"/>
      <c r="O65" s="1">
        <v>3</v>
      </c>
      <c r="W65" s="1"/>
      <c r="AA65" s="1">
        <v>1</v>
      </c>
      <c r="AI65" s="1"/>
    </row>
    <row r="66" spans="2:35" x14ac:dyDescent="0.3">
      <c r="B66" s="22"/>
      <c r="C66" s="12"/>
      <c r="D66" s="38"/>
      <c r="E66" s="16"/>
      <c r="J66" s="1"/>
      <c r="K66" s="13"/>
      <c r="N66" s="35"/>
      <c r="O66" s="1">
        <v>4</v>
      </c>
      <c r="W66" s="1"/>
      <c r="AA66" s="1">
        <v>2</v>
      </c>
      <c r="AI66" s="1"/>
    </row>
    <row r="67" spans="2:35" x14ac:dyDescent="0.3">
      <c r="B67" s="22"/>
      <c r="C67" s="12"/>
      <c r="D67" s="38"/>
      <c r="E67" s="16"/>
      <c r="J67" s="1"/>
      <c r="K67" s="13"/>
      <c r="N67" s="35"/>
      <c r="O67" s="1">
        <v>5</v>
      </c>
      <c r="W67" s="1"/>
      <c r="AA67" s="1">
        <v>3</v>
      </c>
      <c r="AI67" s="1"/>
    </row>
    <row r="68" spans="2:35" x14ac:dyDescent="0.3">
      <c r="B68" s="22"/>
      <c r="C68" s="12"/>
      <c r="D68" s="38"/>
      <c r="E68" s="16"/>
      <c r="J68" s="1"/>
      <c r="K68" s="13"/>
      <c r="N68" s="35"/>
      <c r="O68" s="1">
        <v>6</v>
      </c>
      <c r="W68" s="1"/>
      <c r="AA68" s="1">
        <v>4</v>
      </c>
      <c r="AI68" s="1"/>
    </row>
    <row r="69" spans="2:35" x14ac:dyDescent="0.3">
      <c r="B69" s="22"/>
      <c r="C69" s="12"/>
      <c r="D69" s="38"/>
      <c r="E69" s="16"/>
      <c r="J69" s="1"/>
      <c r="K69" s="13"/>
      <c r="N69" s="35"/>
      <c r="O69" s="1">
        <v>7</v>
      </c>
      <c r="W69" s="1"/>
      <c r="AA69" s="1">
        <v>5</v>
      </c>
      <c r="AI69" s="1"/>
    </row>
    <row r="70" spans="2:35" x14ac:dyDescent="0.3">
      <c r="B70" s="22"/>
      <c r="C70" s="14"/>
      <c r="D70" s="38"/>
      <c r="E70" s="16"/>
      <c r="J70" s="1"/>
      <c r="K70" s="13"/>
      <c r="N70" s="35"/>
      <c r="O70" s="1">
        <v>8</v>
      </c>
      <c r="W70" s="1"/>
      <c r="AA70" s="1">
        <v>6</v>
      </c>
      <c r="AI70" s="1"/>
    </row>
    <row r="71" spans="2:35" x14ac:dyDescent="0.3">
      <c r="B71" s="22"/>
      <c r="C71" s="14"/>
      <c r="D71" s="38"/>
      <c r="E71" s="16"/>
      <c r="J71" s="1"/>
      <c r="K71" s="13"/>
      <c r="N71" s="35"/>
      <c r="O71" s="1">
        <v>9</v>
      </c>
      <c r="W71" s="1"/>
      <c r="AA71" s="1">
        <v>7</v>
      </c>
      <c r="AI71" s="1"/>
    </row>
    <row r="72" spans="2:35" x14ac:dyDescent="0.3">
      <c r="B72" s="22"/>
      <c r="C72" s="14"/>
      <c r="D72" s="38"/>
      <c r="E72" s="16"/>
      <c r="J72" s="1"/>
      <c r="K72" s="13"/>
      <c r="N72" s="35"/>
      <c r="O72" s="1">
        <v>10</v>
      </c>
      <c r="W72" s="1"/>
      <c r="AA72" s="1">
        <v>8</v>
      </c>
      <c r="AI72" s="1"/>
    </row>
    <row r="73" spans="2:35" x14ac:dyDescent="0.3">
      <c r="B73" s="22"/>
      <c r="C73" s="14"/>
      <c r="D73" s="38"/>
      <c r="E73" s="16"/>
      <c r="J73" s="1"/>
      <c r="K73" s="13"/>
      <c r="O73" s="1" t="s">
        <v>20</v>
      </c>
      <c r="W73" s="1"/>
      <c r="AA73" s="1">
        <v>9</v>
      </c>
      <c r="AI73" s="1"/>
    </row>
    <row r="74" spans="2:35" x14ac:dyDescent="0.3">
      <c r="B74" s="22"/>
      <c r="C74" s="14"/>
      <c r="D74" s="38"/>
      <c r="E74" s="16"/>
      <c r="J74" s="1"/>
      <c r="K74" s="13"/>
      <c r="W74" s="1"/>
      <c r="AA74" s="1">
        <v>10</v>
      </c>
      <c r="AI74" s="1"/>
    </row>
    <row r="75" spans="2:35" x14ac:dyDescent="0.3">
      <c r="B75" s="22"/>
      <c r="C75" s="14"/>
      <c r="D75" s="38"/>
      <c r="E75" s="16"/>
      <c r="J75" s="1"/>
      <c r="K75" s="13"/>
      <c r="O75" s="1">
        <v>1</v>
      </c>
      <c r="W75" s="1"/>
      <c r="AA75" s="1" t="s">
        <v>20</v>
      </c>
      <c r="AI75" s="1"/>
    </row>
    <row r="76" spans="2:35" x14ac:dyDescent="0.3">
      <c r="B76" s="22"/>
      <c r="C76" s="14"/>
      <c r="D76" s="38"/>
      <c r="E76" s="16"/>
      <c r="J76" s="1"/>
      <c r="K76" s="13"/>
      <c r="O76" s="1">
        <v>2</v>
      </c>
      <c r="W76" s="1"/>
      <c r="AI76" s="1"/>
    </row>
    <row r="77" spans="2:35" x14ac:dyDescent="0.3">
      <c r="B77" s="22"/>
      <c r="C77" s="14"/>
      <c r="D77" s="38"/>
      <c r="E77" s="16"/>
      <c r="J77" s="1"/>
      <c r="K77" s="13"/>
      <c r="O77" s="1">
        <v>3</v>
      </c>
      <c r="W77" s="1"/>
      <c r="AA77" s="1">
        <v>1</v>
      </c>
      <c r="AI77" s="1"/>
    </row>
    <row r="78" spans="2:35" x14ac:dyDescent="0.3">
      <c r="B78" s="22"/>
      <c r="C78" s="14"/>
      <c r="D78" s="38"/>
      <c r="E78" s="16"/>
      <c r="J78" s="1"/>
      <c r="K78" s="13"/>
      <c r="O78" s="1">
        <v>4</v>
      </c>
      <c r="W78" s="1"/>
      <c r="AA78" s="1">
        <v>2</v>
      </c>
      <c r="AI78" s="1"/>
    </row>
    <row r="79" spans="2:35" x14ac:dyDescent="0.3">
      <c r="B79" s="22"/>
      <c r="C79" s="14"/>
      <c r="D79" s="38"/>
      <c r="E79" s="1"/>
      <c r="J79" s="1"/>
      <c r="K79" s="13"/>
      <c r="O79" s="1">
        <v>5</v>
      </c>
      <c r="W79" s="1"/>
      <c r="AA79" s="1">
        <v>3</v>
      </c>
      <c r="AI79" s="1"/>
    </row>
    <row r="80" spans="2:35" x14ac:dyDescent="0.3">
      <c r="B80" s="22"/>
      <c r="C80" s="14"/>
      <c r="D80" s="38"/>
      <c r="E80" s="16"/>
      <c r="J80" s="1"/>
      <c r="K80" s="13"/>
      <c r="O80" s="1">
        <v>6</v>
      </c>
      <c r="W80" s="1"/>
      <c r="AA80" s="1">
        <v>4</v>
      </c>
      <c r="AI80" s="1"/>
    </row>
    <row r="81" spans="1:35" x14ac:dyDescent="0.3">
      <c r="B81" s="22"/>
      <c r="C81" s="14"/>
      <c r="D81" s="38"/>
      <c r="E81" s="16"/>
      <c r="J81" s="1"/>
      <c r="O81" s="1">
        <v>7</v>
      </c>
      <c r="W81" s="1"/>
      <c r="AA81" s="1">
        <v>5</v>
      </c>
      <c r="AI81" s="1"/>
    </row>
    <row r="82" spans="1:35" x14ac:dyDescent="0.3">
      <c r="B82" s="22"/>
      <c r="C82" s="14"/>
      <c r="D82" s="38"/>
      <c r="E82" s="16"/>
      <c r="J82" s="1"/>
      <c r="O82" s="1">
        <v>8</v>
      </c>
      <c r="W82" s="1"/>
      <c r="AA82" s="1">
        <v>6</v>
      </c>
      <c r="AI82" s="1"/>
    </row>
    <row r="83" spans="1:35" x14ac:dyDescent="0.3">
      <c r="A83" s="57"/>
      <c r="E83" s="16"/>
      <c r="O83" s="1">
        <v>9</v>
      </c>
      <c r="W83" s="1"/>
      <c r="AA83" s="1">
        <v>7</v>
      </c>
      <c r="AI83" s="1"/>
    </row>
    <row r="84" spans="1:35" x14ac:dyDescent="0.3">
      <c r="B84" s="23"/>
      <c r="E84" s="16"/>
      <c r="J84" s="1"/>
      <c r="O84" s="1">
        <v>10</v>
      </c>
      <c r="W84" s="1"/>
      <c r="AA84" s="1">
        <v>8</v>
      </c>
      <c r="AI84" s="1"/>
    </row>
    <row r="85" spans="1:35" x14ac:dyDescent="0.3">
      <c r="B85" s="23"/>
      <c r="E85" s="16"/>
      <c r="J85" s="1"/>
      <c r="O85" s="1" t="s">
        <v>20</v>
      </c>
      <c r="W85" s="1"/>
      <c r="AA85" s="1">
        <v>9</v>
      </c>
      <c r="AI85" s="1"/>
    </row>
    <row r="86" spans="1:35" x14ac:dyDescent="0.3">
      <c r="B86" s="23"/>
      <c r="E86" s="16"/>
      <c r="J86" s="1"/>
      <c r="W86" s="1"/>
      <c r="AA86" s="1">
        <v>10</v>
      </c>
      <c r="AI86" s="1"/>
    </row>
    <row r="87" spans="1:35" x14ac:dyDescent="0.3">
      <c r="B87" s="23"/>
      <c r="E87" s="16"/>
      <c r="J87" s="1"/>
      <c r="O87" s="1">
        <v>1</v>
      </c>
      <c r="W87" s="1"/>
      <c r="AA87" s="1" t="s">
        <v>20</v>
      </c>
      <c r="AI87" s="1"/>
    </row>
    <row r="88" spans="1:35" x14ac:dyDescent="0.3">
      <c r="B88" s="23"/>
      <c r="E88" s="16"/>
      <c r="J88" s="1"/>
      <c r="O88" s="1">
        <v>2</v>
      </c>
      <c r="W88" s="1"/>
      <c r="AI88" s="1"/>
    </row>
    <row r="89" spans="1:35" x14ac:dyDescent="0.3">
      <c r="B89" s="23"/>
      <c r="E89" s="16"/>
      <c r="J89" s="1"/>
      <c r="O89" s="1">
        <v>3</v>
      </c>
      <c r="W89" s="1"/>
      <c r="AA89" s="1">
        <v>1</v>
      </c>
      <c r="AI89" s="1"/>
    </row>
    <row r="90" spans="1:35" x14ac:dyDescent="0.3">
      <c r="B90" s="23"/>
      <c r="E90" s="16"/>
      <c r="J90" s="1"/>
      <c r="O90" s="1">
        <v>4</v>
      </c>
      <c r="W90" s="1"/>
      <c r="AA90" s="1">
        <v>2</v>
      </c>
      <c r="AI90" s="1"/>
    </row>
    <row r="91" spans="1:35" x14ac:dyDescent="0.3">
      <c r="B91" s="23"/>
      <c r="E91" s="16"/>
      <c r="J91" s="1"/>
      <c r="O91" s="1">
        <v>5</v>
      </c>
      <c r="W91" s="1"/>
      <c r="AA91" s="1">
        <v>3</v>
      </c>
      <c r="AI91" s="1"/>
    </row>
    <row r="92" spans="1:35" x14ac:dyDescent="0.3">
      <c r="B92" s="23"/>
      <c r="E92" s="16"/>
      <c r="J92" s="1"/>
      <c r="O92" s="1">
        <v>6</v>
      </c>
      <c r="W92" s="1"/>
      <c r="AA92" s="1">
        <v>4</v>
      </c>
      <c r="AI92" s="1"/>
    </row>
    <row r="93" spans="1:35" x14ac:dyDescent="0.3">
      <c r="B93" s="23"/>
      <c r="E93" s="16"/>
      <c r="J93" s="1"/>
      <c r="O93" s="1">
        <v>7</v>
      </c>
      <c r="W93" s="1"/>
      <c r="AA93" s="1">
        <v>5</v>
      </c>
      <c r="AI93" s="1"/>
    </row>
    <row r="94" spans="1:35" x14ac:dyDescent="0.3">
      <c r="B94" s="23"/>
      <c r="E94" s="16"/>
      <c r="J94" s="1"/>
      <c r="O94" s="1">
        <v>8</v>
      </c>
      <c r="W94" s="1"/>
      <c r="AA94" s="1">
        <v>6</v>
      </c>
      <c r="AI94" s="1"/>
    </row>
    <row r="95" spans="1:35" x14ac:dyDescent="0.3">
      <c r="B95" s="23"/>
      <c r="E95" s="16"/>
      <c r="J95" s="1"/>
      <c r="O95" s="1">
        <v>9</v>
      </c>
      <c r="W95" s="1"/>
      <c r="AA95" s="1">
        <v>7</v>
      </c>
      <c r="AI95" s="1"/>
    </row>
    <row r="96" spans="1:35" x14ac:dyDescent="0.3">
      <c r="B96" s="23"/>
      <c r="E96" s="16"/>
      <c r="J96" s="1"/>
      <c r="O96" s="1">
        <v>10</v>
      </c>
      <c r="W96" s="1"/>
      <c r="AA96" s="1">
        <v>8</v>
      </c>
      <c r="AI96" s="1"/>
    </row>
    <row r="97" spans="2:35" x14ac:dyDescent="0.3">
      <c r="B97" s="23"/>
      <c r="E97" s="16"/>
      <c r="J97" s="1"/>
      <c r="O97" s="1" t="s">
        <v>20</v>
      </c>
      <c r="W97" s="1"/>
      <c r="AA97" s="1">
        <v>9</v>
      </c>
      <c r="AI97" s="1"/>
    </row>
    <row r="98" spans="2:35" x14ac:dyDescent="0.3">
      <c r="E98" s="16"/>
      <c r="J98" s="1"/>
      <c r="W98" s="1"/>
      <c r="AA98" s="1">
        <v>10</v>
      </c>
      <c r="AI98" s="1"/>
    </row>
    <row r="99" spans="2:35" x14ac:dyDescent="0.3">
      <c r="J99" s="1"/>
      <c r="W99" s="1"/>
      <c r="AA99" s="1" t="s">
        <v>20</v>
      </c>
      <c r="AI99" s="1"/>
    </row>
    <row r="100" spans="2:35" x14ac:dyDescent="0.3">
      <c r="J100" s="1"/>
      <c r="W100" s="1"/>
      <c r="AI100" s="1"/>
    </row>
    <row r="101" spans="2:35" x14ac:dyDescent="0.3">
      <c r="J101" s="1"/>
      <c r="W101" s="1"/>
      <c r="AI101" s="1"/>
    </row>
  </sheetData>
  <mergeCells count="3">
    <mergeCell ref="A1:J2"/>
    <mergeCell ref="L1:W2"/>
    <mergeCell ref="Y1:AI2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5"/>
  <dimension ref="A2:AA531"/>
  <sheetViews>
    <sheetView workbookViewId="0">
      <selection activeCell="J32" sqref="J32"/>
    </sheetView>
  </sheetViews>
  <sheetFormatPr defaultRowHeight="14.4" x14ac:dyDescent="0.3"/>
  <sheetData>
    <row r="2" spans="1:27" ht="72" x14ac:dyDescent="0.3">
      <c r="A2" s="6" t="s">
        <v>3</v>
      </c>
      <c r="B2" s="5" t="s">
        <v>24</v>
      </c>
      <c r="C2" s="8" t="s">
        <v>6</v>
      </c>
      <c r="D2" s="8" t="s">
        <v>7</v>
      </c>
      <c r="E2" s="8" t="s">
        <v>8</v>
      </c>
      <c r="F2" s="8" t="s">
        <v>9</v>
      </c>
      <c r="G2" s="8" t="s">
        <v>10</v>
      </c>
      <c r="H2" s="8" t="s">
        <v>11</v>
      </c>
      <c r="I2" s="2"/>
      <c r="J2" s="2"/>
      <c r="K2" s="2"/>
      <c r="L2" s="3"/>
      <c r="M2" s="6" t="s">
        <v>17</v>
      </c>
      <c r="N2" s="5" t="s">
        <v>24</v>
      </c>
      <c r="O2" s="8" t="s">
        <v>6</v>
      </c>
      <c r="P2" s="8" t="s">
        <v>7</v>
      </c>
      <c r="Q2" s="8" t="s">
        <v>8</v>
      </c>
      <c r="R2" s="8" t="s">
        <v>9</v>
      </c>
      <c r="S2" s="2" t="s">
        <v>10</v>
      </c>
      <c r="T2" s="8" t="s">
        <v>11</v>
      </c>
      <c r="U2" s="2"/>
      <c r="V2" s="2"/>
      <c r="W2" s="2"/>
      <c r="X2" s="3"/>
      <c r="Y2" s="6" t="s">
        <v>13</v>
      </c>
      <c r="Z2" s="5" t="s">
        <v>24</v>
      </c>
      <c r="AA2" s="8" t="s">
        <v>6</v>
      </c>
    </row>
    <row r="3" spans="1:27" x14ac:dyDescent="0.3">
      <c r="A3" s="4"/>
      <c r="B3" s="1"/>
      <c r="C3" s="1">
        <v>1</v>
      </c>
      <c r="D3" s="1"/>
      <c r="E3" s="1"/>
      <c r="F3" s="1"/>
      <c r="G3" s="1"/>
      <c r="H3" s="1"/>
      <c r="I3" s="1"/>
      <c r="J3" s="1"/>
      <c r="K3" s="1"/>
      <c r="M3" s="4"/>
      <c r="N3" s="1"/>
      <c r="O3" s="1">
        <v>1</v>
      </c>
      <c r="P3" s="1"/>
      <c r="Q3" s="1"/>
      <c r="R3" s="1"/>
      <c r="S3" s="1"/>
      <c r="T3" s="1"/>
      <c r="U3" s="1"/>
      <c r="V3" s="1"/>
      <c r="W3" s="1"/>
      <c r="Y3" s="4"/>
      <c r="Z3" s="1"/>
      <c r="AA3" s="1">
        <v>1</v>
      </c>
    </row>
    <row r="4" spans="1:27" x14ac:dyDescent="0.3">
      <c r="A4" s="4"/>
      <c r="B4" s="1"/>
      <c r="C4" s="1">
        <v>2</v>
      </c>
      <c r="D4" s="1"/>
      <c r="E4" s="1"/>
      <c r="F4" s="1"/>
      <c r="G4" s="1"/>
      <c r="H4" s="1"/>
      <c r="I4" s="1"/>
      <c r="J4" s="1"/>
      <c r="K4" s="1"/>
      <c r="M4" s="4"/>
      <c r="N4" s="1"/>
      <c r="O4" s="1">
        <v>2</v>
      </c>
      <c r="P4" s="1"/>
      <c r="Q4" s="1"/>
      <c r="R4" s="1"/>
      <c r="S4" s="1"/>
      <c r="T4" s="1"/>
      <c r="U4" s="1"/>
      <c r="V4" s="1"/>
      <c r="W4" s="1"/>
      <c r="Y4" s="4"/>
      <c r="Z4" s="1"/>
      <c r="AA4" s="1">
        <v>2</v>
      </c>
    </row>
    <row r="5" spans="1:27" x14ac:dyDescent="0.3">
      <c r="A5" s="4"/>
      <c r="B5" s="1"/>
      <c r="C5" s="1">
        <v>3</v>
      </c>
      <c r="D5" s="1"/>
      <c r="E5" s="1"/>
      <c r="F5" s="1"/>
      <c r="G5" s="1"/>
      <c r="H5" s="1"/>
      <c r="I5" s="1"/>
      <c r="J5" s="1"/>
      <c r="K5" s="1"/>
      <c r="M5" s="4"/>
      <c r="N5" s="1"/>
      <c r="O5" s="1">
        <v>3</v>
      </c>
      <c r="P5" s="1"/>
      <c r="Q5" s="1"/>
      <c r="R5" s="1"/>
      <c r="S5" s="1"/>
      <c r="T5" s="1"/>
      <c r="U5" s="1"/>
      <c r="V5" s="1"/>
      <c r="W5" s="1"/>
      <c r="Y5" s="4"/>
      <c r="Z5" s="1"/>
      <c r="AA5" s="1">
        <v>3</v>
      </c>
    </row>
    <row r="6" spans="1:27" x14ac:dyDescent="0.3">
      <c r="A6" s="4"/>
      <c r="B6" s="1"/>
      <c r="C6" s="1">
        <v>4</v>
      </c>
      <c r="D6" s="1"/>
      <c r="E6" s="1"/>
      <c r="F6" s="1"/>
      <c r="G6" s="1"/>
      <c r="H6" s="1"/>
      <c r="I6" s="1"/>
      <c r="J6" s="1"/>
      <c r="K6" s="1"/>
      <c r="M6" s="4"/>
      <c r="N6" s="1"/>
      <c r="O6" s="1">
        <v>4</v>
      </c>
      <c r="P6" s="1"/>
      <c r="Q6" s="1"/>
      <c r="R6" s="1"/>
      <c r="S6" s="1"/>
      <c r="T6" s="1"/>
      <c r="U6" s="1"/>
      <c r="V6" s="1"/>
      <c r="W6" s="1"/>
      <c r="Y6" s="4"/>
      <c r="Z6" s="1"/>
      <c r="AA6" s="1">
        <v>4</v>
      </c>
    </row>
    <row r="7" spans="1:27" x14ac:dyDescent="0.3">
      <c r="A7" s="4"/>
      <c r="B7" s="1"/>
      <c r="C7" s="1">
        <v>5</v>
      </c>
      <c r="D7" s="1"/>
      <c r="E7" s="1"/>
      <c r="F7" s="1"/>
      <c r="G7" s="1"/>
      <c r="H7" s="1"/>
      <c r="I7" s="1"/>
      <c r="J7" s="1"/>
      <c r="K7" s="1"/>
      <c r="M7" s="4"/>
      <c r="N7" s="1"/>
      <c r="O7" s="1">
        <v>5</v>
      </c>
      <c r="P7" s="1"/>
      <c r="Q7" s="1"/>
      <c r="R7" s="1"/>
      <c r="S7" s="1"/>
      <c r="T7" s="1"/>
      <c r="U7" s="1"/>
      <c r="V7" s="1"/>
      <c r="W7" s="1"/>
      <c r="Y7" s="4"/>
      <c r="Z7" s="1"/>
      <c r="AA7" s="1">
        <v>5</v>
      </c>
    </row>
    <row r="8" spans="1:27" x14ac:dyDescent="0.3">
      <c r="A8" s="4"/>
      <c r="B8" s="1"/>
      <c r="C8" s="1">
        <v>6</v>
      </c>
      <c r="D8" s="1"/>
      <c r="E8" s="1"/>
      <c r="F8" s="1"/>
      <c r="G8" s="1"/>
      <c r="H8" s="1"/>
      <c r="I8" s="1"/>
      <c r="J8" s="1"/>
      <c r="K8" s="1"/>
      <c r="M8" s="4"/>
      <c r="N8" s="1"/>
      <c r="O8" s="1">
        <v>6</v>
      </c>
      <c r="P8" s="1"/>
      <c r="Q8" s="1"/>
      <c r="R8" s="1"/>
      <c r="S8" s="1"/>
      <c r="T8" s="1"/>
      <c r="U8" s="1"/>
      <c r="V8" s="1"/>
      <c r="W8" s="1"/>
      <c r="Y8" s="4"/>
      <c r="Z8" s="1"/>
      <c r="AA8" s="1">
        <v>6</v>
      </c>
    </row>
    <row r="9" spans="1:27" x14ac:dyDescent="0.3">
      <c r="A9" s="4"/>
      <c r="B9" s="1"/>
      <c r="C9" s="1">
        <v>7</v>
      </c>
      <c r="D9" s="1"/>
      <c r="E9" s="1"/>
      <c r="F9" s="1"/>
      <c r="G9" s="1"/>
      <c r="H9" s="1"/>
      <c r="I9" s="1"/>
      <c r="J9" s="1"/>
      <c r="K9" s="1"/>
      <c r="M9" s="4"/>
      <c r="N9" s="1"/>
      <c r="O9" s="1">
        <v>7</v>
      </c>
      <c r="P9" s="1"/>
      <c r="Q9" s="1"/>
      <c r="R9" s="1"/>
      <c r="S9" s="1"/>
      <c r="T9" s="1"/>
      <c r="U9" s="1"/>
      <c r="V9" s="1"/>
      <c r="W9" s="1"/>
      <c r="Y9" s="4"/>
      <c r="Z9" s="1"/>
      <c r="AA9" s="1">
        <v>7</v>
      </c>
    </row>
    <row r="10" spans="1:27" x14ac:dyDescent="0.3">
      <c r="A10" s="4"/>
      <c r="B10" s="1"/>
      <c r="C10" s="1">
        <v>8</v>
      </c>
      <c r="D10" s="1"/>
      <c r="E10" s="1"/>
      <c r="F10" s="1"/>
      <c r="G10" s="1"/>
      <c r="H10" s="1"/>
      <c r="I10" s="1"/>
      <c r="J10" s="1"/>
      <c r="K10" s="1"/>
      <c r="M10" s="4"/>
      <c r="N10" s="1"/>
      <c r="O10" s="1">
        <v>8</v>
      </c>
      <c r="P10" s="1"/>
      <c r="Q10" s="1"/>
      <c r="R10" s="1"/>
      <c r="S10" s="1"/>
      <c r="T10" s="1"/>
      <c r="U10" s="1"/>
      <c r="V10" s="1"/>
      <c r="W10" s="1"/>
      <c r="Y10" s="4"/>
      <c r="Z10" s="1"/>
      <c r="AA10" s="1">
        <v>8</v>
      </c>
    </row>
    <row r="11" spans="1:27" x14ac:dyDescent="0.3">
      <c r="A11" s="4"/>
      <c r="B11" s="1"/>
      <c r="C11" s="1">
        <v>9</v>
      </c>
      <c r="D11" s="1"/>
      <c r="E11" s="1"/>
      <c r="F11" s="1"/>
      <c r="G11" s="1"/>
      <c r="H11" s="1"/>
      <c r="I11" s="1"/>
      <c r="J11" s="1"/>
      <c r="K11" s="1"/>
      <c r="M11" s="4"/>
      <c r="N11" s="1"/>
      <c r="O11" s="1">
        <v>9</v>
      </c>
      <c r="P11" s="1"/>
      <c r="Q11" s="1"/>
      <c r="R11" s="1"/>
      <c r="S11" s="1"/>
      <c r="T11" s="1"/>
      <c r="U11" s="1"/>
      <c r="V11" s="1"/>
      <c r="W11" s="1"/>
      <c r="Y11" s="4"/>
      <c r="Z11" s="1"/>
      <c r="AA11" s="1">
        <v>9</v>
      </c>
    </row>
    <row r="12" spans="1:27" x14ac:dyDescent="0.3">
      <c r="A12" s="4"/>
      <c r="B12" s="1"/>
      <c r="C12" s="1">
        <v>10</v>
      </c>
      <c r="D12" s="1"/>
      <c r="E12" s="1"/>
      <c r="F12" s="1"/>
      <c r="G12" s="1"/>
      <c r="H12" s="1"/>
      <c r="I12" s="7" t="s">
        <v>19</v>
      </c>
      <c r="J12" s="1"/>
      <c r="K12" s="1"/>
      <c r="M12" s="4"/>
      <c r="N12" s="1"/>
      <c r="O12" s="1">
        <v>10</v>
      </c>
      <c r="P12" s="1"/>
      <c r="Q12" s="1"/>
      <c r="R12" s="1"/>
      <c r="S12" s="1"/>
      <c r="T12" s="1"/>
      <c r="U12" s="7" t="s">
        <v>19</v>
      </c>
      <c r="V12" s="1"/>
      <c r="W12" s="1"/>
      <c r="Y12" s="4"/>
      <c r="Z12" s="1"/>
      <c r="AA12" s="1">
        <v>10</v>
      </c>
    </row>
    <row r="13" spans="1:27" x14ac:dyDescent="0.3">
      <c r="A13" s="4"/>
      <c r="B13" s="1"/>
      <c r="C13" s="7" t="s">
        <v>20</v>
      </c>
      <c r="D13" s="7" t="e">
        <v>#DIV/0!</v>
      </c>
      <c r="E13" s="1"/>
      <c r="F13" s="1"/>
      <c r="G13" s="7" t="s">
        <v>25</v>
      </c>
      <c r="H13" s="7">
        <v>0</v>
      </c>
      <c r="I13" s="7">
        <v>0</v>
      </c>
      <c r="J13" s="1"/>
      <c r="K13" s="1"/>
      <c r="M13" s="4"/>
      <c r="N13" s="1"/>
      <c r="O13" s="7" t="s">
        <v>20</v>
      </c>
      <c r="P13" s="7" t="e">
        <v>#DIV/0!</v>
      </c>
      <c r="Q13" s="1"/>
      <c r="R13" s="1"/>
      <c r="S13" s="7" t="s">
        <v>25</v>
      </c>
      <c r="T13" s="7">
        <v>0</v>
      </c>
      <c r="U13" s="7">
        <v>0</v>
      </c>
      <c r="V13" s="1"/>
      <c r="W13" s="1"/>
      <c r="Y13" s="4"/>
      <c r="Z13" s="1"/>
      <c r="AA13" s="7" t="s">
        <v>20</v>
      </c>
    </row>
    <row r="14" spans="1:27" x14ac:dyDescent="0.3">
      <c r="A14" s="6"/>
      <c r="B14" s="5"/>
      <c r="C14" s="1"/>
      <c r="D14" s="1"/>
      <c r="E14" s="1"/>
      <c r="F14" s="1"/>
      <c r="G14" s="1"/>
      <c r="H14" s="1"/>
      <c r="I14" s="1"/>
      <c r="J14" s="1"/>
      <c r="K14" s="1"/>
      <c r="M14" s="6"/>
      <c r="N14" s="5"/>
      <c r="O14" s="1"/>
      <c r="P14" s="1"/>
      <c r="Q14" s="1"/>
      <c r="R14" s="1"/>
      <c r="S14" s="1"/>
      <c r="T14" s="1"/>
      <c r="U14" s="1"/>
      <c r="V14" s="1"/>
      <c r="W14" s="1"/>
      <c r="Y14" s="6"/>
      <c r="Z14" s="5"/>
      <c r="AA14" s="1"/>
    </row>
    <row r="15" spans="1:27" x14ac:dyDescent="0.3">
      <c r="A15" s="4"/>
      <c r="B15" s="1"/>
      <c r="C15" s="1">
        <v>1</v>
      </c>
      <c r="D15" s="1"/>
      <c r="E15" s="1"/>
      <c r="F15" s="1"/>
      <c r="G15" s="1"/>
      <c r="H15" s="1"/>
      <c r="I15" s="1"/>
      <c r="J15" s="1"/>
      <c r="K15" s="1"/>
      <c r="M15" s="4"/>
      <c r="N15" s="1"/>
      <c r="O15" s="1">
        <v>1</v>
      </c>
      <c r="P15" s="1"/>
      <c r="Q15" s="1"/>
      <c r="R15" s="1"/>
      <c r="S15" s="1"/>
      <c r="T15" s="1"/>
      <c r="U15" s="1"/>
      <c r="V15" s="1"/>
      <c r="W15" s="1"/>
      <c r="Y15" s="4"/>
      <c r="Z15" s="1"/>
      <c r="AA15" s="1">
        <v>1</v>
      </c>
    </row>
    <row r="16" spans="1:27" x14ac:dyDescent="0.3">
      <c r="A16" s="4"/>
      <c r="B16" s="1"/>
      <c r="C16" s="1">
        <v>2</v>
      </c>
      <c r="D16" s="1"/>
      <c r="E16" s="1"/>
      <c r="F16" s="1"/>
      <c r="G16" s="1"/>
      <c r="H16" s="1"/>
      <c r="I16" s="1"/>
      <c r="J16" s="1"/>
      <c r="K16" s="1"/>
      <c r="M16" s="4"/>
      <c r="N16" s="1"/>
      <c r="O16" s="1">
        <v>2</v>
      </c>
      <c r="P16" s="1"/>
      <c r="Q16" s="1"/>
      <c r="R16" s="1"/>
      <c r="S16" s="1"/>
      <c r="T16" s="1"/>
      <c r="U16" s="1"/>
      <c r="V16" s="1"/>
      <c r="W16" s="1"/>
      <c r="Y16" s="4"/>
      <c r="Z16" s="1"/>
      <c r="AA16" s="1">
        <v>2</v>
      </c>
    </row>
    <row r="17" spans="1:27" x14ac:dyDescent="0.3">
      <c r="A17" s="4"/>
      <c r="B17" s="1"/>
      <c r="C17" s="1">
        <v>3</v>
      </c>
      <c r="D17" s="1"/>
      <c r="E17" s="1"/>
      <c r="F17" s="1"/>
      <c r="G17" s="1"/>
      <c r="H17" s="1"/>
      <c r="I17" s="1"/>
      <c r="J17" s="1"/>
      <c r="K17" s="1"/>
      <c r="M17" s="4"/>
      <c r="N17" s="1"/>
      <c r="O17" s="1">
        <v>3</v>
      </c>
      <c r="P17" s="1"/>
      <c r="Q17" s="1"/>
      <c r="R17" s="1"/>
      <c r="S17" s="1"/>
      <c r="T17" s="1"/>
      <c r="U17" s="1"/>
      <c r="V17" s="1"/>
      <c r="W17" s="1"/>
      <c r="Y17" s="4"/>
      <c r="Z17" s="1"/>
      <c r="AA17" s="1">
        <v>3</v>
      </c>
    </row>
    <row r="18" spans="1:27" x14ac:dyDescent="0.3">
      <c r="A18" s="4"/>
      <c r="B18" s="1"/>
      <c r="C18" s="1">
        <v>4</v>
      </c>
      <c r="D18" s="1"/>
      <c r="E18" s="1"/>
      <c r="F18" s="1"/>
      <c r="G18" s="1"/>
      <c r="H18" s="1"/>
      <c r="I18" s="1"/>
      <c r="J18" s="1"/>
      <c r="K18" s="1"/>
      <c r="M18" s="4"/>
      <c r="N18" s="1"/>
      <c r="O18" s="1">
        <v>4</v>
      </c>
      <c r="P18" s="1"/>
      <c r="Q18" s="1"/>
      <c r="R18" s="1"/>
      <c r="S18" s="1"/>
      <c r="T18" s="1"/>
      <c r="U18" s="1"/>
      <c r="V18" s="1"/>
      <c r="W18" s="1"/>
      <c r="Y18" s="4"/>
      <c r="Z18" s="1"/>
      <c r="AA18" s="1">
        <v>4</v>
      </c>
    </row>
    <row r="19" spans="1:27" x14ac:dyDescent="0.3">
      <c r="A19" s="4"/>
      <c r="B19" s="1"/>
      <c r="C19" s="1">
        <v>5</v>
      </c>
      <c r="D19" s="1"/>
      <c r="E19" s="1"/>
      <c r="F19" s="1"/>
      <c r="G19" s="1"/>
      <c r="H19" s="1"/>
      <c r="I19" s="1"/>
      <c r="J19" s="1"/>
      <c r="K19" s="1"/>
      <c r="M19" s="4"/>
      <c r="N19" s="1"/>
      <c r="O19" s="1">
        <v>5</v>
      </c>
      <c r="P19" s="1"/>
      <c r="Q19" s="1"/>
      <c r="R19" s="1"/>
      <c r="S19" s="1"/>
      <c r="T19" s="1"/>
      <c r="U19" s="1"/>
      <c r="V19" s="1"/>
      <c r="W19" s="1"/>
      <c r="Y19" s="4"/>
      <c r="Z19" s="1"/>
      <c r="AA19" s="1">
        <v>5</v>
      </c>
    </row>
    <row r="20" spans="1:27" x14ac:dyDescent="0.3">
      <c r="A20" s="4"/>
      <c r="B20" s="1"/>
      <c r="C20" s="1">
        <v>6</v>
      </c>
      <c r="D20" s="1"/>
      <c r="E20" s="1"/>
      <c r="F20" s="1"/>
      <c r="G20" s="1"/>
      <c r="H20" s="1"/>
      <c r="I20" s="1"/>
      <c r="J20" s="1"/>
      <c r="K20" s="1"/>
      <c r="M20" s="4"/>
      <c r="N20" s="1"/>
      <c r="O20" s="1">
        <v>6</v>
      </c>
      <c r="P20" s="1"/>
      <c r="Q20" s="1"/>
      <c r="R20" s="1"/>
      <c r="S20" s="1"/>
      <c r="T20" s="1"/>
      <c r="U20" s="1"/>
      <c r="V20" s="1"/>
      <c r="W20" s="1"/>
      <c r="Y20" s="4"/>
      <c r="Z20" s="1"/>
      <c r="AA20" s="1">
        <v>6</v>
      </c>
    </row>
    <row r="21" spans="1:27" x14ac:dyDescent="0.3">
      <c r="A21" s="4"/>
      <c r="B21" s="1"/>
      <c r="C21" s="1">
        <v>7</v>
      </c>
      <c r="D21" s="1"/>
      <c r="E21" s="1"/>
      <c r="F21" s="1"/>
      <c r="G21" s="1"/>
      <c r="H21" s="1"/>
      <c r="I21" s="1"/>
      <c r="J21" s="1"/>
      <c r="K21" s="1"/>
      <c r="M21" s="4"/>
      <c r="N21" s="1"/>
      <c r="O21" s="1">
        <v>7</v>
      </c>
      <c r="P21" s="1"/>
      <c r="Q21" s="1"/>
      <c r="R21" s="1"/>
      <c r="S21" s="1"/>
      <c r="T21" s="1"/>
      <c r="U21" s="1"/>
      <c r="V21" s="1"/>
      <c r="W21" s="1"/>
      <c r="Y21" s="4"/>
      <c r="Z21" s="1"/>
      <c r="AA21" s="1">
        <v>7</v>
      </c>
    </row>
    <row r="22" spans="1:27" x14ac:dyDescent="0.3">
      <c r="A22" s="4"/>
      <c r="B22" s="1"/>
      <c r="C22" s="1">
        <v>8</v>
      </c>
      <c r="D22" s="1"/>
      <c r="E22" s="1"/>
      <c r="F22" s="1"/>
      <c r="G22" s="1"/>
      <c r="H22" s="1"/>
      <c r="I22" s="1"/>
      <c r="J22" s="1"/>
      <c r="K22" s="1"/>
      <c r="M22" s="4"/>
      <c r="N22" s="1"/>
      <c r="O22" s="1">
        <v>8</v>
      </c>
      <c r="P22" s="1"/>
      <c r="Q22" s="1"/>
      <c r="R22" s="1"/>
      <c r="S22" s="1"/>
      <c r="T22" s="1"/>
      <c r="U22" s="1"/>
      <c r="V22" s="1"/>
      <c r="W22" s="1"/>
      <c r="Y22" s="4"/>
      <c r="Z22" s="1"/>
      <c r="AA22" s="1">
        <v>8</v>
      </c>
    </row>
    <row r="23" spans="1:27" x14ac:dyDescent="0.3">
      <c r="A23" s="4"/>
      <c r="B23" s="1"/>
      <c r="C23" s="1">
        <v>9</v>
      </c>
      <c r="D23" s="1"/>
      <c r="E23" s="1"/>
      <c r="F23" s="1"/>
      <c r="G23" s="1"/>
      <c r="H23" s="1"/>
      <c r="I23" s="1"/>
      <c r="J23" s="1"/>
      <c r="K23" s="1"/>
      <c r="M23" s="4"/>
      <c r="N23" s="1"/>
      <c r="O23" s="1">
        <v>9</v>
      </c>
      <c r="P23" s="1"/>
      <c r="Q23" s="1"/>
      <c r="R23" s="1"/>
      <c r="S23" s="1"/>
      <c r="T23" s="1"/>
      <c r="U23" s="1"/>
      <c r="V23" s="1"/>
      <c r="W23" s="1"/>
      <c r="Y23" s="4"/>
      <c r="Z23" s="1"/>
      <c r="AA23" s="1">
        <v>9</v>
      </c>
    </row>
    <row r="24" spans="1:27" x14ac:dyDescent="0.3">
      <c r="A24" s="4"/>
      <c r="B24" s="1"/>
      <c r="C24" s="1">
        <v>10</v>
      </c>
      <c r="D24" s="1"/>
      <c r="E24" s="1"/>
      <c r="F24" s="1"/>
      <c r="G24" s="1"/>
      <c r="H24" s="1"/>
      <c r="I24" s="7" t="s">
        <v>19</v>
      </c>
      <c r="J24" s="1"/>
      <c r="K24" s="1"/>
      <c r="M24" s="4"/>
      <c r="N24" s="1"/>
      <c r="O24" s="1">
        <v>10</v>
      </c>
      <c r="P24" s="1"/>
      <c r="Q24" s="1"/>
      <c r="R24" s="1"/>
      <c r="S24" s="1"/>
      <c r="T24" s="1"/>
      <c r="U24" s="7" t="s">
        <v>19</v>
      </c>
      <c r="V24" s="1"/>
      <c r="W24" s="1"/>
      <c r="Y24" s="4"/>
      <c r="Z24" s="1"/>
      <c r="AA24" s="1">
        <v>10</v>
      </c>
    </row>
    <row r="25" spans="1:27" x14ac:dyDescent="0.3">
      <c r="A25" s="4"/>
      <c r="B25" s="1"/>
      <c r="C25" s="7" t="s">
        <v>20</v>
      </c>
      <c r="D25" s="7" t="e">
        <v>#DIV/0!</v>
      </c>
      <c r="E25" s="1"/>
      <c r="F25" s="1"/>
      <c r="G25" s="7" t="s">
        <v>25</v>
      </c>
      <c r="H25" s="7">
        <v>0</v>
      </c>
      <c r="I25" s="7">
        <v>0</v>
      </c>
      <c r="J25" s="1"/>
      <c r="K25" s="1"/>
      <c r="M25" s="4"/>
      <c r="N25" s="1"/>
      <c r="O25" s="7" t="s">
        <v>20</v>
      </c>
      <c r="P25" s="7" t="e">
        <v>#DIV/0!</v>
      </c>
      <c r="Q25" s="1"/>
      <c r="R25" s="1"/>
      <c r="S25" s="7" t="s">
        <v>25</v>
      </c>
      <c r="T25" s="7">
        <v>0</v>
      </c>
      <c r="U25" s="7">
        <v>0</v>
      </c>
      <c r="V25" s="1"/>
      <c r="W25" s="1"/>
      <c r="Y25" s="4"/>
      <c r="Z25" s="1"/>
      <c r="AA25" s="7" t="s">
        <v>20</v>
      </c>
    </row>
    <row r="26" spans="1:27" x14ac:dyDescent="0.3">
      <c r="A26" s="6"/>
      <c r="B26" s="5"/>
      <c r="C26" s="1"/>
      <c r="D26" s="1"/>
      <c r="E26" s="1"/>
      <c r="F26" s="1"/>
      <c r="G26" s="1"/>
      <c r="H26" s="1"/>
      <c r="I26" s="1"/>
      <c r="J26" s="1"/>
      <c r="K26" s="1"/>
      <c r="M26" s="6"/>
      <c r="N26" s="5"/>
      <c r="O26" s="1"/>
      <c r="P26" s="1"/>
      <c r="Q26" s="1"/>
      <c r="R26" s="1"/>
      <c r="S26" s="1"/>
      <c r="T26" s="1"/>
      <c r="U26" s="1"/>
      <c r="V26" s="1"/>
      <c r="W26" s="1"/>
      <c r="Y26" s="6"/>
      <c r="Z26" s="5"/>
      <c r="AA26" s="1"/>
    </row>
    <row r="27" spans="1:27" x14ac:dyDescent="0.3">
      <c r="A27" s="4"/>
      <c r="B27" s="1"/>
      <c r="C27" s="1">
        <v>1</v>
      </c>
      <c r="D27" s="1"/>
      <c r="E27" s="1"/>
      <c r="F27" s="1"/>
      <c r="G27" s="1"/>
      <c r="H27" s="1"/>
      <c r="I27" s="1"/>
      <c r="J27" s="1"/>
      <c r="K27" s="1"/>
      <c r="M27" s="4"/>
      <c r="N27" s="1"/>
      <c r="O27" s="1">
        <v>1</v>
      </c>
      <c r="P27" s="1"/>
      <c r="Q27" s="1"/>
      <c r="R27" s="1"/>
      <c r="S27" s="1"/>
      <c r="T27" s="1"/>
      <c r="U27" s="1"/>
      <c r="V27" s="1"/>
      <c r="W27" s="1"/>
      <c r="Y27" s="4"/>
      <c r="Z27" s="1"/>
      <c r="AA27" s="1">
        <v>1</v>
      </c>
    </row>
    <row r="28" spans="1:27" x14ac:dyDescent="0.3">
      <c r="A28" s="4"/>
      <c r="B28" s="1"/>
      <c r="C28" s="1">
        <v>2</v>
      </c>
      <c r="D28" s="1"/>
      <c r="E28" s="1"/>
      <c r="F28" s="1"/>
      <c r="G28" s="1"/>
      <c r="H28" s="1"/>
      <c r="I28" s="1"/>
      <c r="J28" s="1"/>
      <c r="K28" s="1"/>
      <c r="M28" s="4"/>
      <c r="N28" s="1"/>
      <c r="O28" s="1">
        <v>2</v>
      </c>
      <c r="P28" s="1"/>
      <c r="Q28" s="1"/>
      <c r="R28" s="1"/>
      <c r="S28" s="1"/>
      <c r="T28" s="1"/>
      <c r="U28" s="1"/>
      <c r="V28" s="1"/>
      <c r="W28" s="1"/>
      <c r="Y28" s="4"/>
      <c r="Z28" s="1"/>
      <c r="AA28" s="1">
        <v>2</v>
      </c>
    </row>
    <row r="29" spans="1:27" x14ac:dyDescent="0.3">
      <c r="A29" s="4"/>
      <c r="B29" s="1"/>
      <c r="C29" s="1">
        <v>3</v>
      </c>
      <c r="D29" s="1"/>
      <c r="E29" s="1"/>
      <c r="F29" s="1"/>
      <c r="G29" s="1"/>
      <c r="H29" s="1"/>
      <c r="I29" s="1"/>
      <c r="J29" s="1"/>
      <c r="K29" s="1"/>
      <c r="M29" s="4"/>
      <c r="N29" s="1"/>
      <c r="O29" s="1">
        <v>3</v>
      </c>
      <c r="P29" s="1"/>
      <c r="Q29" s="1"/>
      <c r="R29" s="1"/>
      <c r="S29" s="1"/>
      <c r="T29" s="1"/>
      <c r="U29" s="1"/>
      <c r="V29" s="1"/>
      <c r="W29" s="1"/>
      <c r="Y29" s="4"/>
      <c r="Z29" s="1"/>
      <c r="AA29" s="1">
        <v>3</v>
      </c>
    </row>
    <row r="30" spans="1:27" x14ac:dyDescent="0.3">
      <c r="A30" s="4"/>
      <c r="B30" s="1"/>
      <c r="C30" s="1">
        <v>4</v>
      </c>
      <c r="D30" s="1"/>
      <c r="E30" s="1"/>
      <c r="F30" s="1"/>
      <c r="G30" s="1"/>
      <c r="H30" s="1"/>
      <c r="I30" s="1"/>
      <c r="J30" s="1"/>
      <c r="K30" s="1"/>
      <c r="M30" s="4"/>
      <c r="N30" s="1"/>
      <c r="O30" s="1">
        <v>4</v>
      </c>
      <c r="P30" s="1"/>
      <c r="Q30" s="1"/>
      <c r="R30" s="1"/>
      <c r="S30" s="1"/>
      <c r="T30" s="1"/>
      <c r="U30" s="1"/>
      <c r="V30" s="1"/>
      <c r="W30" s="1"/>
      <c r="Y30" s="4"/>
      <c r="Z30" s="1"/>
      <c r="AA30" s="1">
        <v>4</v>
      </c>
    </row>
    <row r="31" spans="1:27" x14ac:dyDescent="0.3">
      <c r="A31" s="4"/>
      <c r="B31" s="1"/>
      <c r="C31" s="1">
        <v>5</v>
      </c>
      <c r="D31" s="1"/>
      <c r="E31" s="1"/>
      <c r="F31" s="1"/>
      <c r="G31" s="1"/>
      <c r="H31" s="1"/>
      <c r="I31" s="1"/>
      <c r="J31" s="1"/>
      <c r="K31" s="1"/>
      <c r="M31" s="4"/>
      <c r="N31" s="1"/>
      <c r="O31" s="1">
        <v>5</v>
      </c>
      <c r="P31" s="1"/>
      <c r="Q31" s="1"/>
      <c r="R31" s="1"/>
      <c r="S31" s="1"/>
      <c r="T31" s="1"/>
      <c r="U31" s="1"/>
      <c r="V31" s="1"/>
      <c r="W31" s="1"/>
      <c r="Y31" s="4"/>
      <c r="Z31" s="1"/>
      <c r="AA31" s="1">
        <v>5</v>
      </c>
    </row>
    <row r="32" spans="1:27" x14ac:dyDescent="0.3">
      <c r="A32" s="4"/>
      <c r="B32" s="1"/>
      <c r="C32" s="1">
        <v>6</v>
      </c>
      <c r="D32" s="1"/>
      <c r="E32" s="1"/>
      <c r="F32" s="1"/>
      <c r="G32" s="1"/>
      <c r="H32" s="1"/>
      <c r="I32" s="1"/>
      <c r="J32" s="1"/>
      <c r="K32" s="1"/>
      <c r="M32" s="4"/>
      <c r="N32" s="1"/>
      <c r="O32" s="1">
        <v>6</v>
      </c>
      <c r="P32" s="1"/>
      <c r="Q32" s="1"/>
      <c r="R32" s="1"/>
      <c r="S32" s="1"/>
      <c r="T32" s="1"/>
      <c r="U32" s="1"/>
      <c r="V32" s="1"/>
      <c r="W32" s="1"/>
      <c r="Y32" s="4"/>
      <c r="Z32" s="1"/>
      <c r="AA32" s="1">
        <v>6</v>
      </c>
    </row>
    <row r="33" spans="1:27" x14ac:dyDescent="0.3">
      <c r="A33" s="4"/>
      <c r="B33" s="1"/>
      <c r="C33" s="1">
        <v>7</v>
      </c>
      <c r="D33" s="1"/>
      <c r="E33" s="1"/>
      <c r="F33" s="1"/>
      <c r="G33" s="1"/>
      <c r="H33" s="1"/>
      <c r="I33" s="1"/>
      <c r="J33" s="1"/>
      <c r="K33" s="1"/>
      <c r="M33" s="4"/>
      <c r="N33" s="1"/>
      <c r="O33" s="1">
        <v>7</v>
      </c>
      <c r="P33" s="1"/>
      <c r="Q33" s="1"/>
      <c r="R33" s="1"/>
      <c r="S33" s="1"/>
      <c r="T33" s="1"/>
      <c r="U33" s="1"/>
      <c r="V33" s="1"/>
      <c r="W33" s="1"/>
      <c r="Y33" s="4"/>
      <c r="Z33" s="1"/>
      <c r="AA33" s="1">
        <v>7</v>
      </c>
    </row>
    <row r="34" spans="1:27" x14ac:dyDescent="0.3">
      <c r="A34" s="4"/>
      <c r="B34" s="1"/>
      <c r="C34" s="1">
        <v>8</v>
      </c>
      <c r="D34" s="1"/>
      <c r="E34" s="1"/>
      <c r="F34" s="1"/>
      <c r="G34" s="1"/>
      <c r="H34" s="1"/>
      <c r="I34" s="1"/>
      <c r="J34" s="1"/>
      <c r="K34" s="1"/>
      <c r="M34" s="4"/>
      <c r="N34" s="1"/>
      <c r="O34" s="1">
        <v>8</v>
      </c>
      <c r="P34" s="1"/>
      <c r="Q34" s="1"/>
      <c r="R34" s="1"/>
      <c r="S34" s="1"/>
      <c r="T34" s="1"/>
      <c r="U34" s="1"/>
      <c r="V34" s="1"/>
      <c r="W34" s="1"/>
      <c r="Y34" s="4"/>
      <c r="Z34" s="1"/>
      <c r="AA34" s="1">
        <v>8</v>
      </c>
    </row>
    <row r="35" spans="1:27" x14ac:dyDescent="0.3">
      <c r="A35" s="4"/>
      <c r="B35" s="1"/>
      <c r="C35" s="1">
        <v>9</v>
      </c>
      <c r="D35" s="1"/>
      <c r="E35" s="1"/>
      <c r="F35" s="1"/>
      <c r="G35" s="1"/>
      <c r="H35" s="1"/>
      <c r="I35" s="1"/>
      <c r="J35" s="1"/>
      <c r="K35" s="1"/>
      <c r="M35" s="4"/>
      <c r="N35" s="1"/>
      <c r="O35" s="1">
        <v>9</v>
      </c>
      <c r="P35" s="1"/>
      <c r="Q35" s="1"/>
      <c r="R35" s="1"/>
      <c r="S35" s="1"/>
      <c r="T35" s="1"/>
      <c r="U35" s="1"/>
      <c r="V35" s="1"/>
      <c r="W35" s="1"/>
      <c r="Y35" s="4"/>
      <c r="Z35" s="1"/>
      <c r="AA35" s="1">
        <v>9</v>
      </c>
    </row>
    <row r="36" spans="1:27" x14ac:dyDescent="0.3">
      <c r="A36" s="4"/>
      <c r="B36" s="1"/>
      <c r="C36" s="1">
        <v>10</v>
      </c>
      <c r="D36" s="1"/>
      <c r="E36" s="1"/>
      <c r="F36" s="1"/>
      <c r="G36" s="1"/>
      <c r="H36" s="1"/>
      <c r="I36" s="7" t="s">
        <v>19</v>
      </c>
      <c r="J36" s="1"/>
      <c r="K36" s="1"/>
      <c r="M36" s="4"/>
      <c r="N36" s="1"/>
      <c r="O36" s="1">
        <v>10</v>
      </c>
      <c r="P36" s="1"/>
      <c r="Q36" s="1"/>
      <c r="R36" s="1"/>
      <c r="S36" s="1"/>
      <c r="T36" s="1"/>
      <c r="U36" s="7" t="s">
        <v>19</v>
      </c>
      <c r="V36" s="1"/>
      <c r="W36" s="1"/>
      <c r="Y36" s="4"/>
      <c r="Z36" s="1"/>
      <c r="AA36" s="1">
        <v>10</v>
      </c>
    </row>
    <row r="37" spans="1:27" x14ac:dyDescent="0.3">
      <c r="A37" s="4"/>
      <c r="B37" s="1"/>
      <c r="C37" s="7" t="s">
        <v>20</v>
      </c>
      <c r="D37" s="7" t="e">
        <v>#DIV/0!</v>
      </c>
      <c r="E37" s="1"/>
      <c r="F37" s="1"/>
      <c r="G37" s="7" t="s">
        <v>25</v>
      </c>
      <c r="H37" s="7">
        <v>0</v>
      </c>
      <c r="I37" s="7">
        <v>0</v>
      </c>
      <c r="J37" s="1"/>
      <c r="K37" s="1"/>
      <c r="M37" s="4"/>
      <c r="N37" s="1"/>
      <c r="O37" s="7" t="s">
        <v>20</v>
      </c>
      <c r="P37" s="7" t="e">
        <v>#DIV/0!</v>
      </c>
      <c r="Q37" s="1"/>
      <c r="R37" s="1"/>
      <c r="S37" s="7" t="s">
        <v>25</v>
      </c>
      <c r="T37" s="7">
        <v>0</v>
      </c>
      <c r="U37" s="7">
        <v>0</v>
      </c>
      <c r="V37" s="1"/>
      <c r="W37" s="1"/>
      <c r="Y37" s="4"/>
      <c r="Z37" s="1"/>
      <c r="AA37" s="7" t="s">
        <v>20</v>
      </c>
    </row>
    <row r="38" spans="1:27" x14ac:dyDescent="0.3">
      <c r="A38" s="6"/>
      <c r="B38" s="5"/>
      <c r="C38" s="1"/>
      <c r="D38" s="1"/>
      <c r="E38" s="1"/>
      <c r="F38" s="1"/>
      <c r="G38" s="1"/>
      <c r="H38" s="1"/>
      <c r="I38" s="1"/>
      <c r="J38" s="1"/>
      <c r="K38" s="1"/>
      <c r="M38" s="6"/>
      <c r="N38" s="5"/>
      <c r="O38" s="1"/>
      <c r="P38" s="1"/>
      <c r="Q38" s="1"/>
      <c r="R38" s="1"/>
      <c r="S38" s="1"/>
      <c r="T38" s="1"/>
      <c r="U38" s="1"/>
      <c r="V38" s="1"/>
      <c r="W38" s="1"/>
      <c r="Y38" s="6"/>
      <c r="Z38" s="5"/>
      <c r="AA38" s="1"/>
    </row>
    <row r="39" spans="1:27" x14ac:dyDescent="0.3">
      <c r="A39" s="4"/>
      <c r="B39" s="1"/>
      <c r="C39" s="1">
        <v>1</v>
      </c>
      <c r="D39" s="1"/>
      <c r="E39" s="1"/>
      <c r="F39" s="1"/>
      <c r="G39" s="1"/>
      <c r="H39" s="1"/>
      <c r="I39" s="1"/>
      <c r="J39" s="1"/>
      <c r="K39" s="1"/>
      <c r="M39" s="4"/>
      <c r="N39" s="1"/>
      <c r="O39" s="1">
        <v>1</v>
      </c>
      <c r="P39" s="1"/>
      <c r="Q39" s="1"/>
      <c r="R39" s="1"/>
      <c r="S39" s="1"/>
      <c r="T39" s="1"/>
      <c r="U39" s="1"/>
      <c r="V39" s="1"/>
      <c r="W39" s="1"/>
      <c r="Y39" s="4"/>
      <c r="Z39" s="1"/>
      <c r="AA39" s="1">
        <v>1</v>
      </c>
    </row>
    <row r="40" spans="1:27" x14ac:dyDescent="0.3">
      <c r="A40" s="4"/>
      <c r="B40" s="1"/>
      <c r="C40" s="1">
        <v>2</v>
      </c>
      <c r="D40" s="1"/>
      <c r="E40" s="1"/>
      <c r="F40" s="1"/>
      <c r="G40" s="1"/>
      <c r="H40" s="1"/>
      <c r="I40" s="1"/>
      <c r="J40" s="1"/>
      <c r="K40" s="1"/>
      <c r="M40" s="4"/>
      <c r="N40" s="1"/>
      <c r="O40" s="1">
        <v>2</v>
      </c>
      <c r="P40" s="1"/>
      <c r="Q40" s="1"/>
      <c r="R40" s="1"/>
      <c r="S40" s="1"/>
      <c r="T40" s="1"/>
      <c r="U40" s="1"/>
      <c r="V40" s="1"/>
      <c r="W40" s="1"/>
      <c r="Y40" s="4"/>
      <c r="Z40" s="1"/>
      <c r="AA40" s="1">
        <v>2</v>
      </c>
    </row>
    <row r="41" spans="1:27" x14ac:dyDescent="0.3">
      <c r="A41" s="4"/>
      <c r="B41" s="1"/>
      <c r="C41" s="1">
        <v>3</v>
      </c>
      <c r="D41" s="1"/>
      <c r="E41" s="1"/>
      <c r="F41" s="1"/>
      <c r="G41" s="1"/>
      <c r="H41" s="1"/>
      <c r="I41" s="1"/>
      <c r="J41" s="1"/>
      <c r="K41" s="1"/>
      <c r="M41" s="4"/>
      <c r="N41" s="1"/>
      <c r="O41" s="1">
        <v>3</v>
      </c>
      <c r="P41" s="1"/>
      <c r="Q41" s="1"/>
      <c r="R41" s="1"/>
      <c r="S41" s="1"/>
      <c r="T41" s="1"/>
      <c r="U41" s="1"/>
      <c r="V41" s="1"/>
      <c r="W41" s="1"/>
      <c r="Y41" s="4"/>
      <c r="Z41" s="1"/>
      <c r="AA41" s="1">
        <v>3</v>
      </c>
    </row>
    <row r="42" spans="1:27" x14ac:dyDescent="0.3">
      <c r="A42" s="4"/>
      <c r="B42" s="1"/>
      <c r="C42" s="1">
        <v>4</v>
      </c>
      <c r="D42" s="1"/>
      <c r="E42" s="1"/>
      <c r="F42" s="1"/>
      <c r="G42" s="1"/>
      <c r="H42" s="1"/>
      <c r="I42" s="1"/>
      <c r="J42" s="1"/>
      <c r="K42" s="1"/>
      <c r="M42" s="4"/>
      <c r="N42" s="1"/>
      <c r="O42" s="1">
        <v>4</v>
      </c>
      <c r="P42" s="1"/>
      <c r="Q42" s="1"/>
      <c r="R42" s="1"/>
      <c r="S42" s="1"/>
      <c r="T42" s="1"/>
      <c r="U42" s="1"/>
      <c r="V42" s="1"/>
      <c r="W42" s="1"/>
      <c r="Y42" s="4"/>
      <c r="Z42" s="1"/>
      <c r="AA42" s="1">
        <v>4</v>
      </c>
    </row>
    <row r="43" spans="1:27" x14ac:dyDescent="0.3">
      <c r="A43" s="4"/>
      <c r="B43" s="1"/>
      <c r="C43" s="1">
        <v>5</v>
      </c>
      <c r="D43" s="1"/>
      <c r="E43" s="1"/>
      <c r="F43" s="1"/>
      <c r="G43" s="1"/>
      <c r="H43" s="1"/>
      <c r="I43" s="1"/>
      <c r="J43" s="1"/>
      <c r="K43" s="1"/>
      <c r="M43" s="4"/>
      <c r="N43" s="1"/>
      <c r="O43" s="1">
        <v>5</v>
      </c>
      <c r="P43" s="1"/>
      <c r="Q43" s="1"/>
      <c r="R43" s="1"/>
      <c r="S43" s="1"/>
      <c r="T43" s="1"/>
      <c r="U43" s="1"/>
      <c r="V43" s="1"/>
      <c r="W43" s="1"/>
      <c r="Y43" s="4"/>
      <c r="Z43" s="1"/>
      <c r="AA43" s="1">
        <v>5</v>
      </c>
    </row>
    <row r="44" spans="1:27" x14ac:dyDescent="0.3">
      <c r="A44" s="4"/>
      <c r="B44" s="1"/>
      <c r="C44" s="1">
        <v>6</v>
      </c>
      <c r="D44" s="1"/>
      <c r="E44" s="1"/>
      <c r="F44" s="1"/>
      <c r="G44" s="1"/>
      <c r="H44" s="1"/>
      <c r="I44" s="1"/>
      <c r="J44" s="1"/>
      <c r="K44" s="1"/>
      <c r="M44" s="4"/>
      <c r="N44" s="1"/>
      <c r="O44" s="1">
        <v>6</v>
      </c>
      <c r="P44" s="1"/>
      <c r="Q44" s="1"/>
      <c r="R44" s="1"/>
      <c r="S44" s="1"/>
      <c r="T44" s="1"/>
      <c r="U44" s="1"/>
      <c r="V44" s="1"/>
      <c r="W44" s="1"/>
      <c r="Y44" s="4"/>
      <c r="Z44" s="1"/>
      <c r="AA44" s="1">
        <v>6</v>
      </c>
    </row>
    <row r="45" spans="1:27" x14ac:dyDescent="0.3">
      <c r="A45" s="4"/>
      <c r="B45" s="1"/>
      <c r="C45" s="1">
        <v>7</v>
      </c>
      <c r="D45" s="1"/>
      <c r="E45" s="1"/>
      <c r="F45" s="1"/>
      <c r="G45" s="1"/>
      <c r="H45" s="1"/>
      <c r="I45" s="1"/>
      <c r="J45" s="1"/>
      <c r="K45" s="1"/>
      <c r="M45" s="4"/>
      <c r="N45" s="1"/>
      <c r="O45" s="1">
        <v>7</v>
      </c>
      <c r="P45" s="1"/>
      <c r="Q45" s="1"/>
      <c r="R45" s="1"/>
      <c r="S45" s="1"/>
      <c r="T45" s="1"/>
      <c r="U45" s="1"/>
      <c r="V45" s="1"/>
      <c r="W45" s="1"/>
      <c r="Y45" s="4"/>
      <c r="Z45" s="1"/>
      <c r="AA45" s="1">
        <v>7</v>
      </c>
    </row>
    <row r="46" spans="1:27" x14ac:dyDescent="0.3">
      <c r="A46" s="4"/>
      <c r="B46" s="1"/>
      <c r="C46" s="1">
        <v>8</v>
      </c>
      <c r="D46" s="1"/>
      <c r="E46" s="1"/>
      <c r="F46" s="1"/>
      <c r="G46" s="1"/>
      <c r="H46" s="1"/>
      <c r="I46" s="1"/>
      <c r="J46" s="1"/>
      <c r="K46" s="1"/>
      <c r="M46" s="4"/>
      <c r="N46" s="1"/>
      <c r="O46" s="1">
        <v>8</v>
      </c>
      <c r="P46" s="1"/>
      <c r="Q46" s="1"/>
      <c r="R46" s="1"/>
      <c r="S46" s="1"/>
      <c r="T46" s="1"/>
      <c r="U46" s="1"/>
      <c r="V46" s="1"/>
      <c r="W46" s="1"/>
      <c r="Y46" s="4"/>
      <c r="Z46" s="1"/>
      <c r="AA46" s="1">
        <v>8</v>
      </c>
    </row>
    <row r="47" spans="1:27" x14ac:dyDescent="0.3">
      <c r="A47" s="4"/>
      <c r="B47" s="1"/>
      <c r="C47" s="1">
        <v>9</v>
      </c>
      <c r="D47" s="1"/>
      <c r="E47" s="1"/>
      <c r="F47" s="1"/>
      <c r="G47" s="1"/>
      <c r="H47" s="1"/>
      <c r="I47" s="1"/>
      <c r="J47" s="1"/>
      <c r="K47" s="1"/>
      <c r="M47" s="4"/>
      <c r="N47" s="1"/>
      <c r="O47" s="1">
        <v>9</v>
      </c>
      <c r="P47" s="1"/>
      <c r="Q47" s="1"/>
      <c r="R47" s="1"/>
      <c r="S47" s="1"/>
      <c r="T47" s="1"/>
      <c r="U47" s="1"/>
      <c r="V47" s="1"/>
      <c r="W47" s="1"/>
      <c r="Y47" s="4"/>
      <c r="Z47" s="1"/>
      <c r="AA47" s="1">
        <v>9</v>
      </c>
    </row>
    <row r="48" spans="1:27" x14ac:dyDescent="0.3">
      <c r="A48" s="4"/>
      <c r="B48" s="1"/>
      <c r="C48" s="1">
        <v>10</v>
      </c>
      <c r="D48" s="1"/>
      <c r="E48" s="1"/>
      <c r="F48" s="1"/>
      <c r="G48" s="1"/>
      <c r="H48" s="1"/>
      <c r="I48" s="1"/>
      <c r="J48" s="1"/>
      <c r="K48" s="1"/>
      <c r="M48" s="4"/>
      <c r="N48" s="1"/>
      <c r="O48" s="1">
        <v>10</v>
      </c>
      <c r="P48" s="1"/>
      <c r="Q48" s="1"/>
      <c r="R48" s="1"/>
      <c r="S48" s="1"/>
      <c r="T48" s="1"/>
      <c r="U48" s="1"/>
      <c r="V48" s="1"/>
      <c r="W48" s="1"/>
      <c r="Y48" s="4"/>
      <c r="Z48" s="1"/>
      <c r="AA48" s="1">
        <v>10</v>
      </c>
    </row>
    <row r="49" spans="1:27" x14ac:dyDescent="0.3">
      <c r="A49" s="4"/>
      <c r="B49" s="1"/>
      <c r="C49" s="1" t="s">
        <v>20</v>
      </c>
      <c r="D49" s="1"/>
      <c r="E49" s="1"/>
      <c r="F49" s="1"/>
      <c r="G49" s="1"/>
      <c r="H49" s="1"/>
      <c r="I49" s="1"/>
      <c r="J49" s="1"/>
      <c r="K49" s="1"/>
      <c r="M49" s="4"/>
      <c r="N49" s="1"/>
      <c r="O49" s="1" t="s">
        <v>20</v>
      </c>
      <c r="P49" s="1"/>
      <c r="Q49" s="1"/>
      <c r="R49" s="1"/>
      <c r="S49" s="1"/>
      <c r="T49" s="1"/>
      <c r="U49" s="1"/>
      <c r="V49" s="1"/>
      <c r="W49" s="1"/>
      <c r="Y49" s="4"/>
      <c r="Z49" s="1"/>
      <c r="AA49" s="1" t="s">
        <v>20</v>
      </c>
    </row>
    <row r="50" spans="1:27" x14ac:dyDescent="0.3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M50" s="4"/>
      <c r="N50" s="1"/>
      <c r="O50" s="1"/>
      <c r="P50" s="1"/>
      <c r="Q50" s="1"/>
      <c r="R50" s="1"/>
      <c r="S50" s="1"/>
      <c r="T50" s="1"/>
      <c r="U50" s="1"/>
      <c r="V50" s="1"/>
      <c r="W50" s="1"/>
      <c r="Y50" s="4"/>
      <c r="Z50" s="1"/>
      <c r="AA50" s="1"/>
    </row>
    <row r="51" spans="1:27" x14ac:dyDescent="0.3">
      <c r="A51" s="4"/>
      <c r="B51" s="1"/>
      <c r="C51" s="1">
        <v>1</v>
      </c>
      <c r="D51" s="1"/>
      <c r="E51" s="1"/>
      <c r="F51" s="1"/>
      <c r="G51" s="1"/>
      <c r="H51" s="1"/>
      <c r="I51" s="1"/>
      <c r="J51" s="1"/>
      <c r="K51" s="1"/>
      <c r="M51" s="4"/>
      <c r="N51" s="1"/>
      <c r="O51" s="1">
        <v>1</v>
      </c>
      <c r="P51" s="1"/>
      <c r="Q51" s="1"/>
      <c r="R51" s="1"/>
      <c r="S51" s="1"/>
      <c r="T51" s="1"/>
      <c r="U51" s="1"/>
      <c r="V51" s="1"/>
      <c r="W51" s="1"/>
      <c r="Y51" s="4"/>
      <c r="Z51" s="1"/>
      <c r="AA51" s="1">
        <v>1</v>
      </c>
    </row>
    <row r="52" spans="1:27" x14ac:dyDescent="0.3">
      <c r="A52" s="4"/>
      <c r="B52" s="1"/>
      <c r="C52" s="1">
        <v>2</v>
      </c>
      <c r="D52" s="1"/>
      <c r="E52" s="1"/>
      <c r="F52" s="1"/>
      <c r="G52" s="1"/>
      <c r="H52" s="1"/>
      <c r="I52" s="1"/>
      <c r="J52" s="1"/>
      <c r="K52" s="1"/>
      <c r="M52" s="4"/>
      <c r="N52" s="1"/>
      <c r="O52" s="1">
        <v>2</v>
      </c>
      <c r="P52" s="1"/>
      <c r="Q52" s="1"/>
      <c r="R52" s="1"/>
      <c r="S52" s="1"/>
      <c r="T52" s="1"/>
      <c r="U52" s="1"/>
      <c r="V52" s="1"/>
      <c r="W52" s="1"/>
      <c r="Y52" s="4"/>
      <c r="Z52" s="1"/>
      <c r="AA52" s="1">
        <v>2</v>
      </c>
    </row>
    <row r="53" spans="1:27" x14ac:dyDescent="0.3">
      <c r="A53" s="4"/>
      <c r="B53" s="1"/>
      <c r="C53" s="1">
        <v>3</v>
      </c>
      <c r="D53" s="1"/>
      <c r="E53" s="1"/>
      <c r="F53" s="1"/>
      <c r="G53" s="1"/>
      <c r="H53" s="1"/>
      <c r="I53" s="1"/>
      <c r="J53" s="1"/>
      <c r="K53" s="1"/>
      <c r="M53" s="4"/>
      <c r="N53" s="1"/>
      <c r="O53" s="1">
        <v>3</v>
      </c>
      <c r="P53" s="1"/>
      <c r="Q53" s="1"/>
      <c r="R53" s="1"/>
      <c r="S53" s="1"/>
      <c r="T53" s="1"/>
      <c r="U53" s="1"/>
      <c r="V53" s="1"/>
      <c r="W53" s="1"/>
      <c r="Y53" s="4"/>
      <c r="Z53" s="1"/>
      <c r="AA53" s="1">
        <v>3</v>
      </c>
    </row>
    <row r="54" spans="1:27" x14ac:dyDescent="0.3">
      <c r="A54" s="4"/>
      <c r="B54" s="1"/>
      <c r="C54" s="1">
        <v>4</v>
      </c>
      <c r="D54" s="1"/>
      <c r="E54" s="1"/>
      <c r="F54" s="1"/>
      <c r="G54" s="1"/>
      <c r="H54" s="1"/>
      <c r="I54" s="1"/>
      <c r="J54" s="1"/>
      <c r="K54" s="1"/>
      <c r="M54" s="4"/>
      <c r="N54" s="1"/>
      <c r="O54" s="1">
        <v>4</v>
      </c>
      <c r="P54" s="1"/>
      <c r="Q54" s="1"/>
      <c r="R54" s="1"/>
      <c r="S54" s="1"/>
      <c r="T54" s="1"/>
      <c r="U54" s="1"/>
      <c r="V54" s="1"/>
      <c r="W54" s="1"/>
      <c r="Y54" s="4"/>
      <c r="Z54" s="1"/>
      <c r="AA54" s="1">
        <v>4</v>
      </c>
    </row>
    <row r="55" spans="1:27" x14ac:dyDescent="0.3">
      <c r="A55" s="4"/>
      <c r="B55" s="1"/>
      <c r="C55" s="1">
        <v>5</v>
      </c>
      <c r="D55" s="1"/>
      <c r="E55" s="1"/>
      <c r="F55" s="1"/>
      <c r="G55" s="1"/>
      <c r="H55" s="1"/>
      <c r="I55" s="1"/>
      <c r="J55" s="1"/>
      <c r="K55" s="1"/>
      <c r="M55" s="4"/>
      <c r="N55" s="1"/>
      <c r="O55" s="1">
        <v>5</v>
      </c>
      <c r="P55" s="1"/>
      <c r="Q55" s="1"/>
      <c r="R55" s="1"/>
      <c r="S55" s="1"/>
      <c r="T55" s="1"/>
      <c r="U55" s="1"/>
      <c r="V55" s="1"/>
      <c r="W55" s="1"/>
      <c r="Y55" s="4"/>
      <c r="Z55" s="1"/>
      <c r="AA55" s="1">
        <v>5</v>
      </c>
    </row>
    <row r="56" spans="1:27" x14ac:dyDescent="0.3">
      <c r="A56" s="4"/>
      <c r="B56" s="1"/>
      <c r="C56" s="1">
        <v>6</v>
      </c>
      <c r="D56" s="1"/>
      <c r="E56" s="1"/>
      <c r="F56" s="1"/>
      <c r="G56" s="1"/>
      <c r="H56" s="1"/>
      <c r="I56" s="1"/>
      <c r="J56" s="1"/>
      <c r="K56" s="1"/>
      <c r="M56" s="4"/>
      <c r="N56" s="1"/>
      <c r="O56" s="1">
        <v>6</v>
      </c>
      <c r="P56" s="1"/>
      <c r="Q56" s="1"/>
      <c r="R56" s="1"/>
      <c r="S56" s="1"/>
      <c r="T56" s="1"/>
      <c r="U56" s="1"/>
      <c r="V56" s="1"/>
      <c r="W56" s="1"/>
      <c r="Y56" s="4"/>
      <c r="Z56" s="1"/>
      <c r="AA56" s="1">
        <v>6</v>
      </c>
    </row>
    <row r="57" spans="1:27" x14ac:dyDescent="0.3">
      <c r="A57" s="4"/>
      <c r="B57" s="1"/>
      <c r="C57" s="1">
        <v>7</v>
      </c>
      <c r="D57" s="1"/>
      <c r="E57" s="1"/>
      <c r="F57" s="1"/>
      <c r="G57" s="1"/>
      <c r="H57" s="1"/>
      <c r="I57" s="1"/>
      <c r="J57" s="1"/>
      <c r="K57" s="1"/>
      <c r="M57" s="4"/>
      <c r="N57" s="1"/>
      <c r="O57" s="1">
        <v>7</v>
      </c>
      <c r="P57" s="1"/>
      <c r="Q57" s="1"/>
      <c r="R57" s="1"/>
      <c r="S57" s="1"/>
      <c r="T57" s="1"/>
      <c r="U57" s="1"/>
      <c r="V57" s="1"/>
      <c r="W57" s="1"/>
      <c r="Y57" s="4"/>
      <c r="Z57" s="1"/>
      <c r="AA57" s="1">
        <v>7</v>
      </c>
    </row>
    <row r="58" spans="1:27" x14ac:dyDescent="0.3">
      <c r="A58" s="4"/>
      <c r="B58" s="1"/>
      <c r="C58" s="1">
        <v>8</v>
      </c>
      <c r="D58" s="1"/>
      <c r="E58" s="1"/>
      <c r="F58" s="1"/>
      <c r="G58" s="1"/>
      <c r="H58" s="1"/>
      <c r="I58" s="1"/>
      <c r="J58" s="1"/>
      <c r="K58" s="1"/>
      <c r="M58" s="4"/>
      <c r="N58" s="1"/>
      <c r="O58" s="1">
        <v>8</v>
      </c>
      <c r="P58" s="1"/>
      <c r="Q58" s="1"/>
      <c r="R58" s="1"/>
      <c r="S58" s="1"/>
      <c r="T58" s="1"/>
      <c r="U58" s="1"/>
      <c r="V58" s="1"/>
      <c r="W58" s="1"/>
      <c r="Y58" s="4"/>
      <c r="Z58" s="1"/>
      <c r="AA58" s="1">
        <v>8</v>
      </c>
    </row>
    <row r="59" spans="1:27" x14ac:dyDescent="0.3">
      <c r="A59" s="4"/>
      <c r="B59" s="1"/>
      <c r="C59" s="1">
        <v>9</v>
      </c>
      <c r="D59" s="1"/>
      <c r="E59" s="1"/>
      <c r="F59" s="1"/>
      <c r="G59" s="1"/>
      <c r="H59" s="1"/>
      <c r="I59" s="1"/>
      <c r="J59" s="1"/>
      <c r="K59" s="1"/>
      <c r="M59" s="4"/>
      <c r="N59" s="1"/>
      <c r="O59" s="1">
        <v>9</v>
      </c>
      <c r="P59" s="1"/>
      <c r="Q59" s="1"/>
      <c r="R59" s="1"/>
      <c r="S59" s="1"/>
      <c r="T59" s="1"/>
      <c r="U59" s="1"/>
      <c r="V59" s="1"/>
      <c r="W59" s="1"/>
      <c r="Y59" s="4"/>
      <c r="Z59" s="1"/>
      <c r="AA59" s="1">
        <v>9</v>
      </c>
    </row>
    <row r="60" spans="1:27" x14ac:dyDescent="0.3">
      <c r="A60" s="4"/>
      <c r="B60" s="1"/>
      <c r="C60" s="1">
        <v>10</v>
      </c>
      <c r="D60" s="1"/>
      <c r="E60" s="1"/>
      <c r="F60" s="1"/>
      <c r="G60" s="1"/>
      <c r="H60" s="1"/>
      <c r="I60" s="1"/>
      <c r="J60" s="1"/>
      <c r="K60" s="1"/>
      <c r="M60" s="4"/>
      <c r="N60" s="1"/>
      <c r="O60" s="1">
        <v>10</v>
      </c>
      <c r="P60" s="1"/>
      <c r="Q60" s="1"/>
      <c r="R60" s="1"/>
      <c r="S60" s="1"/>
      <c r="T60" s="1"/>
      <c r="U60" s="1"/>
      <c r="V60" s="1"/>
      <c r="W60" s="1"/>
      <c r="Y60" s="4"/>
      <c r="Z60" s="1"/>
      <c r="AA60" s="1">
        <v>10</v>
      </c>
    </row>
    <row r="61" spans="1:27" x14ac:dyDescent="0.3">
      <c r="A61" s="4"/>
      <c r="B61" s="1"/>
      <c r="C61" s="1" t="s">
        <v>20</v>
      </c>
      <c r="D61" s="1"/>
      <c r="E61" s="1"/>
      <c r="F61" s="1"/>
      <c r="G61" s="1"/>
      <c r="H61" s="1"/>
      <c r="I61" s="1"/>
      <c r="J61" s="1"/>
      <c r="K61" s="1"/>
      <c r="M61" s="4"/>
      <c r="N61" s="1"/>
      <c r="O61" s="1" t="s">
        <v>20</v>
      </c>
      <c r="P61" s="1"/>
      <c r="Q61" s="1"/>
      <c r="R61" s="1"/>
      <c r="S61" s="1"/>
      <c r="T61" s="1"/>
      <c r="U61" s="1"/>
      <c r="V61" s="1"/>
      <c r="W61" s="1"/>
      <c r="Y61" s="4"/>
      <c r="Z61" s="1"/>
      <c r="AA61" s="1" t="s">
        <v>20</v>
      </c>
    </row>
    <row r="62" spans="1:27" x14ac:dyDescent="0.3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M62" s="4"/>
      <c r="N62" s="1"/>
      <c r="O62" s="1"/>
      <c r="P62" s="1"/>
      <c r="Q62" s="1"/>
      <c r="R62" s="1"/>
      <c r="S62" s="1"/>
      <c r="T62" s="1"/>
      <c r="U62" s="1"/>
      <c r="V62" s="1"/>
      <c r="W62" s="1"/>
      <c r="Y62" s="4"/>
      <c r="Z62" s="1"/>
      <c r="AA62" s="1"/>
    </row>
    <row r="63" spans="1:27" x14ac:dyDescent="0.3">
      <c r="A63" s="4"/>
      <c r="B63" s="1"/>
      <c r="C63" s="1">
        <v>1</v>
      </c>
      <c r="D63" s="1"/>
      <c r="E63" s="1"/>
      <c r="F63" s="1"/>
      <c r="G63" s="1"/>
      <c r="H63" s="1"/>
      <c r="I63" s="1"/>
      <c r="J63" s="1"/>
      <c r="K63" s="1"/>
      <c r="M63" s="4"/>
      <c r="N63" s="1"/>
      <c r="O63" s="1">
        <v>1</v>
      </c>
      <c r="P63" s="1"/>
      <c r="Q63" s="1"/>
      <c r="R63" s="1"/>
      <c r="S63" s="1"/>
      <c r="T63" s="1"/>
      <c r="U63" s="1"/>
      <c r="V63" s="1"/>
      <c r="W63" s="1"/>
      <c r="Y63" s="4"/>
      <c r="Z63" s="1"/>
      <c r="AA63" s="1">
        <v>1</v>
      </c>
    </row>
    <row r="64" spans="1:27" x14ac:dyDescent="0.3">
      <c r="A64" s="4"/>
      <c r="B64" s="1"/>
      <c r="C64" s="1">
        <v>2</v>
      </c>
      <c r="D64" s="1"/>
      <c r="E64" s="1"/>
      <c r="F64" s="1"/>
      <c r="G64" s="1"/>
      <c r="H64" s="1"/>
      <c r="I64" s="1"/>
      <c r="J64" s="1"/>
      <c r="K64" s="1"/>
      <c r="M64" s="4"/>
      <c r="N64" s="1"/>
      <c r="O64" s="1">
        <v>2</v>
      </c>
      <c r="P64" s="1"/>
      <c r="Q64" s="1"/>
      <c r="R64" s="1"/>
      <c r="S64" s="1"/>
      <c r="T64" s="1"/>
      <c r="U64" s="1"/>
      <c r="V64" s="1"/>
      <c r="W64" s="1"/>
      <c r="Y64" s="4"/>
      <c r="Z64" s="1"/>
      <c r="AA64" s="1">
        <v>2</v>
      </c>
    </row>
    <row r="65" spans="1:27" x14ac:dyDescent="0.3">
      <c r="A65" s="4"/>
      <c r="B65" s="1"/>
      <c r="C65" s="1">
        <v>3</v>
      </c>
      <c r="D65" s="1"/>
      <c r="E65" s="1"/>
      <c r="F65" s="1"/>
      <c r="G65" s="1"/>
      <c r="H65" s="1"/>
      <c r="I65" s="1"/>
      <c r="J65" s="1"/>
      <c r="K65" s="1"/>
      <c r="M65" s="4"/>
      <c r="N65" s="1"/>
      <c r="O65" s="1">
        <v>3</v>
      </c>
      <c r="P65" s="1"/>
      <c r="Q65" s="1"/>
      <c r="R65" s="1"/>
      <c r="S65" s="1"/>
      <c r="T65" s="1"/>
      <c r="U65" s="1"/>
      <c r="V65" s="1"/>
      <c r="W65" s="1"/>
      <c r="Y65" s="4"/>
      <c r="Z65" s="1"/>
      <c r="AA65" s="1">
        <v>3</v>
      </c>
    </row>
    <row r="66" spans="1:27" x14ac:dyDescent="0.3">
      <c r="A66" s="4"/>
      <c r="B66" s="1"/>
      <c r="C66" s="1">
        <v>4</v>
      </c>
      <c r="D66" s="1"/>
      <c r="E66" s="1"/>
      <c r="F66" s="1"/>
      <c r="G66" s="1"/>
      <c r="H66" s="1"/>
      <c r="I66" s="1"/>
      <c r="J66" s="1"/>
      <c r="K66" s="1"/>
      <c r="M66" s="4"/>
      <c r="N66" s="1"/>
      <c r="O66" s="1">
        <v>4</v>
      </c>
      <c r="P66" s="1"/>
      <c r="Q66" s="1"/>
      <c r="R66" s="1"/>
      <c r="S66" s="1"/>
      <c r="T66" s="1"/>
      <c r="U66" s="1"/>
      <c r="V66" s="1"/>
      <c r="W66" s="1"/>
      <c r="Y66" s="4"/>
      <c r="Z66" s="1"/>
      <c r="AA66" s="1">
        <v>4</v>
      </c>
    </row>
    <row r="67" spans="1:27" x14ac:dyDescent="0.3">
      <c r="A67" s="4"/>
      <c r="B67" s="1"/>
      <c r="C67" s="1">
        <v>5</v>
      </c>
      <c r="D67" s="1"/>
      <c r="E67" s="1"/>
      <c r="F67" s="1"/>
      <c r="G67" s="1"/>
      <c r="H67" s="1"/>
      <c r="I67" s="1"/>
      <c r="J67" s="1"/>
      <c r="K67" s="1"/>
      <c r="M67" s="4"/>
      <c r="N67" s="1"/>
      <c r="O67" s="1">
        <v>5</v>
      </c>
      <c r="P67" s="1"/>
      <c r="Q67" s="1"/>
      <c r="R67" s="1"/>
      <c r="S67" s="1"/>
      <c r="T67" s="1"/>
      <c r="U67" s="1"/>
      <c r="V67" s="1"/>
      <c r="W67" s="1"/>
      <c r="Y67" s="4"/>
      <c r="Z67" s="1"/>
      <c r="AA67" s="1">
        <v>5</v>
      </c>
    </row>
    <row r="68" spans="1:27" x14ac:dyDescent="0.3">
      <c r="A68" s="4"/>
      <c r="B68" s="1"/>
      <c r="C68" s="1">
        <v>6</v>
      </c>
      <c r="D68" s="1"/>
      <c r="E68" s="1"/>
      <c r="F68" s="1"/>
      <c r="G68" s="1"/>
      <c r="H68" s="1"/>
      <c r="I68" s="1"/>
      <c r="J68" s="1"/>
      <c r="K68" s="1"/>
      <c r="M68" s="4"/>
      <c r="N68" s="1"/>
      <c r="O68" s="1">
        <v>6</v>
      </c>
      <c r="P68" s="1"/>
      <c r="Q68" s="1"/>
      <c r="R68" s="1"/>
      <c r="S68" s="1"/>
      <c r="T68" s="1"/>
      <c r="U68" s="1"/>
      <c r="V68" s="1"/>
      <c r="W68" s="1"/>
      <c r="Y68" s="4"/>
      <c r="Z68" s="1"/>
      <c r="AA68" s="1">
        <v>6</v>
      </c>
    </row>
    <row r="69" spans="1:27" x14ac:dyDescent="0.3">
      <c r="A69" s="4"/>
      <c r="B69" s="1"/>
      <c r="C69" s="1">
        <v>7</v>
      </c>
      <c r="D69" s="1"/>
      <c r="E69" s="1"/>
      <c r="F69" s="1"/>
      <c r="G69" s="1"/>
      <c r="H69" s="1"/>
      <c r="I69" s="1"/>
      <c r="J69" s="1"/>
      <c r="K69" s="1"/>
      <c r="M69" s="4"/>
      <c r="N69" s="1"/>
      <c r="O69" s="1">
        <v>7</v>
      </c>
      <c r="P69" s="1"/>
      <c r="Q69" s="1"/>
      <c r="R69" s="1"/>
      <c r="S69" s="1"/>
      <c r="T69" s="1"/>
      <c r="U69" s="1"/>
      <c r="V69" s="1"/>
      <c r="W69" s="1"/>
      <c r="Y69" s="4"/>
      <c r="Z69" s="1"/>
      <c r="AA69" s="1">
        <v>7</v>
      </c>
    </row>
    <row r="70" spans="1:27" x14ac:dyDescent="0.3">
      <c r="A70" s="4"/>
      <c r="B70" s="1"/>
      <c r="C70" s="1">
        <v>8</v>
      </c>
      <c r="D70" s="1"/>
      <c r="E70" s="1"/>
      <c r="F70" s="1"/>
      <c r="G70" s="1"/>
      <c r="H70" s="1"/>
      <c r="I70" s="1"/>
      <c r="J70" s="1"/>
      <c r="K70" s="1"/>
      <c r="M70" s="4"/>
      <c r="N70" s="1"/>
      <c r="O70" s="1">
        <v>8</v>
      </c>
      <c r="P70" s="1"/>
      <c r="Q70" s="1"/>
      <c r="R70" s="1"/>
      <c r="S70" s="1"/>
      <c r="T70" s="1"/>
      <c r="U70" s="1"/>
      <c r="V70" s="1"/>
      <c r="W70" s="1"/>
      <c r="Y70" s="4"/>
      <c r="Z70" s="1"/>
      <c r="AA70" s="1">
        <v>8</v>
      </c>
    </row>
    <row r="71" spans="1:27" x14ac:dyDescent="0.3">
      <c r="A71" s="4"/>
      <c r="B71" s="1"/>
      <c r="C71" s="1">
        <v>9</v>
      </c>
      <c r="D71" s="1"/>
      <c r="E71" s="1"/>
      <c r="F71" s="1"/>
      <c r="G71" s="1"/>
      <c r="H71" s="1"/>
      <c r="I71" s="1"/>
      <c r="J71" s="1"/>
      <c r="K71" s="1"/>
      <c r="M71" s="4"/>
      <c r="N71" s="1"/>
      <c r="O71" s="1">
        <v>9</v>
      </c>
      <c r="P71" s="1"/>
      <c r="Q71" s="1"/>
      <c r="R71" s="1"/>
      <c r="S71" s="1"/>
      <c r="T71" s="1"/>
      <c r="U71" s="1"/>
      <c r="V71" s="1"/>
      <c r="W71" s="1"/>
      <c r="Y71" s="4"/>
      <c r="Z71" s="1"/>
      <c r="AA71" s="1">
        <v>9</v>
      </c>
    </row>
    <row r="72" spans="1:27" x14ac:dyDescent="0.3">
      <c r="A72" s="4"/>
      <c r="B72" s="1"/>
      <c r="C72" s="1">
        <v>10</v>
      </c>
      <c r="D72" s="1"/>
      <c r="E72" s="1"/>
      <c r="F72" s="1"/>
      <c r="G72" s="1"/>
      <c r="H72" s="1"/>
      <c r="I72" s="1"/>
      <c r="J72" s="1"/>
      <c r="K72" s="1"/>
      <c r="M72" s="4"/>
      <c r="N72" s="1"/>
      <c r="O72" s="1">
        <v>10</v>
      </c>
      <c r="P72" s="1"/>
      <c r="Q72" s="1"/>
      <c r="R72" s="1"/>
      <c r="S72" s="1"/>
      <c r="T72" s="1"/>
      <c r="U72" s="1"/>
      <c r="V72" s="1"/>
      <c r="W72" s="1"/>
      <c r="Y72" s="4"/>
      <c r="Z72" s="1"/>
      <c r="AA72" s="1">
        <v>10</v>
      </c>
    </row>
    <row r="73" spans="1:27" x14ac:dyDescent="0.3">
      <c r="A73" s="4"/>
      <c r="B73" s="1"/>
      <c r="C73" s="1" t="s">
        <v>20</v>
      </c>
      <c r="D73" s="1"/>
      <c r="E73" s="1"/>
      <c r="F73" s="1"/>
      <c r="G73" s="1"/>
      <c r="H73" s="1"/>
      <c r="I73" s="1"/>
      <c r="J73" s="1"/>
      <c r="K73" s="1"/>
      <c r="M73" s="4"/>
      <c r="N73" s="1"/>
      <c r="O73" s="1" t="s">
        <v>20</v>
      </c>
      <c r="P73" s="1"/>
      <c r="Q73" s="1"/>
      <c r="R73" s="1"/>
      <c r="S73" s="1"/>
      <c r="T73" s="1"/>
      <c r="U73" s="1"/>
      <c r="V73" s="1"/>
      <c r="W73" s="1"/>
      <c r="Y73" s="4"/>
      <c r="Z73" s="1"/>
      <c r="AA73" s="1" t="s">
        <v>20</v>
      </c>
    </row>
    <row r="74" spans="1:27" x14ac:dyDescent="0.3">
      <c r="A74" s="4"/>
      <c r="B74" s="1"/>
      <c r="C74" s="1"/>
      <c r="D74" s="1"/>
      <c r="E74" s="1"/>
      <c r="F74" s="1"/>
      <c r="G74" s="1"/>
      <c r="H74" s="1"/>
      <c r="I74" s="1"/>
      <c r="J74" s="1"/>
      <c r="K74" s="1"/>
      <c r="M74" s="4"/>
      <c r="N74" s="1"/>
      <c r="O74" s="1"/>
      <c r="P74" s="1"/>
      <c r="Q74" s="1"/>
      <c r="R74" s="1"/>
      <c r="S74" s="1"/>
      <c r="T74" s="1"/>
      <c r="U74" s="1"/>
      <c r="V74" s="1"/>
      <c r="W74" s="1"/>
      <c r="Y74" s="4"/>
      <c r="Z74" s="1"/>
      <c r="AA74" s="1"/>
    </row>
    <row r="75" spans="1:27" x14ac:dyDescent="0.3">
      <c r="A75" s="4"/>
      <c r="B75" s="1"/>
      <c r="C75" s="1">
        <v>1</v>
      </c>
      <c r="D75" s="1"/>
      <c r="E75" s="1"/>
      <c r="F75" s="1"/>
      <c r="G75" s="1"/>
      <c r="H75" s="1"/>
      <c r="I75" s="1"/>
      <c r="J75" s="1"/>
      <c r="K75" s="1"/>
      <c r="M75" s="4"/>
      <c r="N75" s="1"/>
      <c r="O75" s="1">
        <v>1</v>
      </c>
      <c r="P75" s="1"/>
      <c r="Q75" s="1"/>
      <c r="R75" s="1"/>
      <c r="S75" s="1"/>
      <c r="T75" s="1"/>
      <c r="U75" s="1"/>
      <c r="V75" s="1"/>
      <c r="W75" s="1"/>
      <c r="Y75" s="4"/>
      <c r="Z75" s="1"/>
      <c r="AA75" s="1">
        <v>1</v>
      </c>
    </row>
    <row r="76" spans="1:27" x14ac:dyDescent="0.3">
      <c r="A76" s="4"/>
      <c r="B76" s="1"/>
      <c r="C76" s="1">
        <v>2</v>
      </c>
      <c r="D76" s="1"/>
      <c r="E76" s="1"/>
      <c r="F76" s="1"/>
      <c r="G76" s="1"/>
      <c r="H76" s="1"/>
      <c r="I76" s="1"/>
      <c r="J76" s="1"/>
      <c r="K76" s="1"/>
      <c r="M76" s="4"/>
      <c r="N76" s="1"/>
      <c r="O76" s="1">
        <v>2</v>
      </c>
      <c r="P76" s="1"/>
      <c r="Q76" s="1"/>
      <c r="R76" s="1"/>
      <c r="S76" s="1"/>
      <c r="T76" s="1"/>
      <c r="U76" s="1"/>
      <c r="V76" s="1"/>
      <c r="W76" s="1"/>
      <c r="Y76" s="4"/>
      <c r="Z76" s="1"/>
      <c r="AA76" s="1">
        <v>2</v>
      </c>
    </row>
    <row r="77" spans="1:27" x14ac:dyDescent="0.3">
      <c r="A77" s="4"/>
      <c r="B77" s="1"/>
      <c r="C77" s="1">
        <v>3</v>
      </c>
      <c r="D77" s="1"/>
      <c r="E77" s="1"/>
      <c r="F77" s="1"/>
      <c r="G77" s="1"/>
      <c r="H77" s="1"/>
      <c r="I77" s="1"/>
      <c r="J77" s="1"/>
      <c r="K77" s="1"/>
      <c r="M77" s="4"/>
      <c r="N77" s="1"/>
      <c r="O77" s="1">
        <v>3</v>
      </c>
      <c r="P77" s="1"/>
      <c r="Q77" s="1"/>
      <c r="R77" s="1"/>
      <c r="S77" s="1"/>
      <c r="T77" s="1"/>
      <c r="U77" s="1"/>
      <c r="V77" s="1"/>
      <c r="W77" s="1"/>
      <c r="Y77" s="4"/>
      <c r="Z77" s="1"/>
      <c r="AA77" s="1">
        <v>3</v>
      </c>
    </row>
    <row r="78" spans="1:27" x14ac:dyDescent="0.3">
      <c r="A78" s="4"/>
      <c r="B78" s="1"/>
      <c r="C78" s="1">
        <v>4</v>
      </c>
      <c r="D78" s="1"/>
      <c r="E78" s="1"/>
      <c r="F78" s="1"/>
      <c r="G78" s="1"/>
      <c r="H78" s="1"/>
      <c r="I78" s="1"/>
      <c r="J78" s="1"/>
      <c r="K78" s="1"/>
      <c r="M78" s="4"/>
      <c r="N78" s="1"/>
      <c r="O78" s="1">
        <v>4</v>
      </c>
      <c r="P78" s="1"/>
      <c r="Q78" s="1"/>
      <c r="R78" s="1"/>
      <c r="S78" s="1"/>
      <c r="T78" s="1"/>
      <c r="U78" s="1"/>
      <c r="V78" s="1"/>
      <c r="W78" s="1"/>
      <c r="Y78" s="4"/>
      <c r="Z78" s="1"/>
      <c r="AA78" s="1">
        <v>4</v>
      </c>
    </row>
    <row r="79" spans="1:27" x14ac:dyDescent="0.3">
      <c r="A79" s="4"/>
      <c r="B79" s="1"/>
      <c r="C79" s="1">
        <v>5</v>
      </c>
      <c r="D79" s="1"/>
      <c r="E79" s="1"/>
      <c r="F79" s="1"/>
      <c r="G79" s="1"/>
      <c r="H79" s="1"/>
      <c r="I79" s="1"/>
      <c r="J79" s="1"/>
      <c r="K79" s="1"/>
      <c r="M79" s="4"/>
      <c r="N79" s="1"/>
      <c r="O79" s="1">
        <v>5</v>
      </c>
      <c r="P79" s="1"/>
      <c r="Q79" s="1"/>
      <c r="R79" s="1"/>
      <c r="S79" s="1"/>
      <c r="T79" s="1"/>
      <c r="U79" s="1"/>
      <c r="V79" s="1"/>
      <c r="W79" s="1"/>
      <c r="Y79" s="4"/>
      <c r="Z79" s="1"/>
      <c r="AA79" s="1">
        <v>5</v>
      </c>
    </row>
    <row r="80" spans="1:27" x14ac:dyDescent="0.3">
      <c r="A80" s="4"/>
      <c r="B80" s="1"/>
      <c r="C80" s="1">
        <v>6</v>
      </c>
      <c r="D80" s="1"/>
      <c r="E80" s="1"/>
      <c r="F80" s="1"/>
      <c r="G80" s="1"/>
      <c r="H80" s="1"/>
      <c r="I80" s="1"/>
      <c r="J80" s="1"/>
      <c r="K80" s="1"/>
      <c r="M80" s="4"/>
      <c r="N80" s="1"/>
      <c r="O80" s="1">
        <v>6</v>
      </c>
      <c r="P80" s="1"/>
      <c r="Q80" s="1"/>
      <c r="R80" s="1"/>
      <c r="S80" s="1"/>
      <c r="T80" s="1"/>
      <c r="U80" s="1"/>
      <c r="V80" s="1"/>
      <c r="W80" s="1"/>
      <c r="Y80" s="4"/>
      <c r="Z80" s="1"/>
      <c r="AA80" s="1">
        <v>6</v>
      </c>
    </row>
    <row r="81" spans="1:27" x14ac:dyDescent="0.3">
      <c r="A81" s="4"/>
      <c r="B81" s="1"/>
      <c r="C81" s="1">
        <v>7</v>
      </c>
      <c r="D81" s="1"/>
      <c r="E81" s="1"/>
      <c r="F81" s="1"/>
      <c r="G81" s="1"/>
      <c r="H81" s="1"/>
      <c r="I81" s="1"/>
      <c r="J81" s="1"/>
      <c r="K81" s="1"/>
      <c r="M81" s="4"/>
      <c r="N81" s="1"/>
      <c r="O81" s="1">
        <v>7</v>
      </c>
      <c r="P81" s="1"/>
      <c r="Q81" s="1"/>
      <c r="R81" s="1"/>
      <c r="S81" s="1"/>
      <c r="T81" s="1"/>
      <c r="U81" s="1"/>
      <c r="V81" s="1"/>
      <c r="W81" s="1"/>
      <c r="Y81" s="4"/>
      <c r="Z81" s="1"/>
      <c r="AA81" s="1">
        <v>7</v>
      </c>
    </row>
    <row r="82" spans="1:27" x14ac:dyDescent="0.3">
      <c r="A82" s="4"/>
      <c r="B82" s="1"/>
      <c r="C82" s="1">
        <v>8</v>
      </c>
      <c r="D82" s="1"/>
      <c r="E82" s="1"/>
      <c r="F82" s="1"/>
      <c r="G82" s="1"/>
      <c r="H82" s="1"/>
      <c r="I82" s="1"/>
      <c r="J82" s="1"/>
      <c r="K82" s="1"/>
      <c r="M82" s="4"/>
      <c r="N82" s="1"/>
      <c r="O82" s="1">
        <v>8</v>
      </c>
      <c r="P82" s="1"/>
      <c r="Q82" s="1"/>
      <c r="R82" s="1"/>
      <c r="S82" s="1"/>
      <c r="T82" s="1"/>
      <c r="U82" s="1"/>
      <c r="V82" s="1"/>
      <c r="W82" s="1"/>
      <c r="Y82" s="4"/>
      <c r="Z82" s="1"/>
      <c r="AA82" s="1">
        <v>8</v>
      </c>
    </row>
    <row r="83" spans="1:27" x14ac:dyDescent="0.3">
      <c r="A83" s="4"/>
      <c r="B83" s="1"/>
      <c r="C83" s="1">
        <v>9</v>
      </c>
      <c r="D83" s="1"/>
      <c r="E83" s="1"/>
      <c r="F83" s="1"/>
      <c r="G83" s="1"/>
      <c r="H83" s="1"/>
      <c r="I83" s="1"/>
      <c r="J83" s="1"/>
      <c r="K83" s="1"/>
      <c r="M83" s="4"/>
      <c r="N83" s="1"/>
      <c r="O83" s="1">
        <v>9</v>
      </c>
      <c r="P83" s="1"/>
      <c r="Q83" s="1"/>
      <c r="R83" s="1"/>
      <c r="S83" s="1"/>
      <c r="T83" s="1"/>
      <c r="U83" s="1"/>
      <c r="V83" s="1"/>
      <c r="W83" s="1"/>
      <c r="Y83" s="4"/>
      <c r="Z83" s="1"/>
      <c r="AA83" s="1">
        <v>9</v>
      </c>
    </row>
    <row r="84" spans="1:27" x14ac:dyDescent="0.3">
      <c r="A84" s="4"/>
      <c r="B84" s="1"/>
      <c r="C84" s="1">
        <v>10</v>
      </c>
      <c r="D84" s="1"/>
      <c r="E84" s="1"/>
      <c r="F84" s="1"/>
      <c r="G84" s="1"/>
      <c r="H84" s="1"/>
      <c r="I84" s="1"/>
      <c r="J84" s="1"/>
      <c r="K84" s="1"/>
      <c r="M84" s="4"/>
      <c r="N84" s="1"/>
      <c r="O84" s="1">
        <v>10</v>
      </c>
      <c r="P84" s="1"/>
      <c r="Q84" s="1"/>
      <c r="R84" s="1"/>
      <c r="S84" s="1"/>
      <c r="T84" s="1"/>
      <c r="U84" s="1"/>
      <c r="V84" s="1"/>
      <c r="W84" s="1"/>
      <c r="Y84" s="4"/>
      <c r="Z84" s="1"/>
      <c r="AA84" s="1">
        <v>10</v>
      </c>
    </row>
    <row r="85" spans="1:27" x14ac:dyDescent="0.3">
      <c r="A85" s="4"/>
      <c r="B85" s="1"/>
      <c r="C85" s="1" t="s">
        <v>20</v>
      </c>
      <c r="D85" s="1"/>
      <c r="E85" s="1"/>
      <c r="F85" s="1"/>
      <c r="G85" s="1"/>
      <c r="H85" s="1"/>
      <c r="I85" s="1"/>
      <c r="J85" s="1"/>
      <c r="K85" s="1"/>
      <c r="M85" s="4"/>
      <c r="N85" s="1"/>
      <c r="O85" s="1" t="s">
        <v>20</v>
      </c>
      <c r="P85" s="1"/>
      <c r="Q85" s="1"/>
      <c r="R85" s="1"/>
      <c r="S85" s="1"/>
      <c r="T85" s="1"/>
      <c r="U85" s="1"/>
      <c r="V85" s="1"/>
      <c r="W85" s="1"/>
      <c r="Y85" s="4"/>
      <c r="Z85" s="1"/>
      <c r="AA85" s="1" t="s">
        <v>20</v>
      </c>
    </row>
    <row r="86" spans="1:27" x14ac:dyDescent="0.3">
      <c r="A86" s="4"/>
      <c r="B86" s="1"/>
      <c r="C86" s="1"/>
      <c r="D86" s="1"/>
      <c r="E86" s="1"/>
      <c r="F86" s="1"/>
      <c r="G86" s="1"/>
      <c r="H86" s="1"/>
      <c r="I86" s="1"/>
      <c r="J86" s="1"/>
      <c r="K86" s="1"/>
      <c r="M86" s="4"/>
      <c r="N86" s="1"/>
      <c r="O86" s="1"/>
      <c r="P86" s="1"/>
      <c r="Q86" s="1"/>
      <c r="R86" s="1"/>
      <c r="S86" s="1"/>
      <c r="T86" s="1"/>
      <c r="U86" s="1"/>
      <c r="V86" s="1"/>
      <c r="W86" s="1"/>
      <c r="Y86" s="4"/>
      <c r="Z86" s="1"/>
      <c r="AA86" s="1"/>
    </row>
    <row r="87" spans="1:27" x14ac:dyDescent="0.3">
      <c r="A87" s="4"/>
      <c r="B87" s="1"/>
      <c r="C87" s="1">
        <v>1</v>
      </c>
      <c r="D87" s="1"/>
      <c r="E87" s="1"/>
      <c r="F87" s="1"/>
      <c r="G87" s="1"/>
      <c r="H87" s="1"/>
      <c r="I87" s="1"/>
      <c r="J87" s="1"/>
      <c r="K87" s="1"/>
      <c r="M87" s="4"/>
      <c r="N87" s="1"/>
      <c r="O87" s="1">
        <v>1</v>
      </c>
      <c r="P87" s="1"/>
      <c r="Q87" s="1"/>
      <c r="R87" s="1"/>
      <c r="S87" s="1"/>
      <c r="T87" s="1"/>
      <c r="U87" s="1"/>
      <c r="V87" s="1"/>
      <c r="W87" s="1"/>
      <c r="Y87" s="4"/>
      <c r="Z87" s="1"/>
      <c r="AA87" s="1">
        <v>1</v>
      </c>
    </row>
    <row r="88" spans="1:27" x14ac:dyDescent="0.3">
      <c r="A88" s="4"/>
      <c r="B88" s="1"/>
      <c r="C88" s="1">
        <v>2</v>
      </c>
      <c r="D88" s="1"/>
      <c r="E88" s="1"/>
      <c r="F88" s="1"/>
      <c r="G88" s="1"/>
      <c r="H88" s="1"/>
      <c r="I88" s="1"/>
      <c r="J88" s="1"/>
      <c r="K88" s="1"/>
      <c r="M88" s="4"/>
      <c r="N88" s="1"/>
      <c r="O88" s="1">
        <v>2</v>
      </c>
      <c r="P88" s="1"/>
      <c r="Q88" s="1"/>
      <c r="R88" s="1"/>
      <c r="S88" s="1"/>
      <c r="T88" s="1"/>
      <c r="U88" s="1"/>
      <c r="V88" s="1"/>
      <c r="W88" s="1"/>
      <c r="Y88" s="4"/>
      <c r="Z88" s="1"/>
      <c r="AA88" s="1">
        <v>2</v>
      </c>
    </row>
    <row r="89" spans="1:27" x14ac:dyDescent="0.3">
      <c r="A89" s="4"/>
      <c r="B89" s="1"/>
      <c r="C89" s="1">
        <v>3</v>
      </c>
      <c r="D89" s="1"/>
      <c r="E89" s="1"/>
      <c r="F89" s="1"/>
      <c r="G89" s="1"/>
      <c r="H89" s="1"/>
      <c r="I89" s="1"/>
      <c r="J89" s="1"/>
      <c r="K89" s="1"/>
      <c r="M89" s="4"/>
      <c r="N89" s="1"/>
      <c r="O89" s="1">
        <v>3</v>
      </c>
      <c r="P89" s="1"/>
      <c r="Q89" s="1"/>
      <c r="R89" s="1"/>
      <c r="S89" s="1"/>
      <c r="T89" s="1"/>
      <c r="U89" s="1"/>
      <c r="V89" s="1"/>
      <c r="W89" s="1"/>
      <c r="Y89" s="4"/>
      <c r="Z89" s="1"/>
      <c r="AA89" s="1">
        <v>3</v>
      </c>
    </row>
    <row r="90" spans="1:27" x14ac:dyDescent="0.3">
      <c r="A90" s="4"/>
      <c r="B90" s="1"/>
      <c r="C90" s="1">
        <v>4</v>
      </c>
      <c r="D90" s="1"/>
      <c r="E90" s="1"/>
      <c r="F90" s="1"/>
      <c r="G90" s="1"/>
      <c r="H90" s="1"/>
      <c r="I90" s="1"/>
      <c r="J90" s="1"/>
      <c r="K90" s="1"/>
      <c r="M90" s="4"/>
      <c r="N90" s="1"/>
      <c r="O90" s="1">
        <v>4</v>
      </c>
      <c r="P90" s="1"/>
      <c r="Q90" s="1"/>
      <c r="R90" s="1"/>
      <c r="S90" s="1"/>
      <c r="T90" s="1"/>
      <c r="U90" s="1"/>
      <c r="V90" s="1"/>
      <c r="W90" s="1"/>
      <c r="Y90" s="4"/>
      <c r="Z90" s="1"/>
      <c r="AA90" s="1">
        <v>4</v>
      </c>
    </row>
    <row r="91" spans="1:27" x14ac:dyDescent="0.3">
      <c r="A91" s="4"/>
      <c r="B91" s="1"/>
      <c r="C91" s="1">
        <v>5</v>
      </c>
      <c r="D91" s="1"/>
      <c r="E91" s="1"/>
      <c r="F91" s="1"/>
      <c r="G91" s="1"/>
      <c r="H91" s="1"/>
      <c r="I91" s="1"/>
      <c r="J91" s="1"/>
      <c r="K91" s="1"/>
      <c r="M91" s="4"/>
      <c r="N91" s="1"/>
      <c r="O91" s="1">
        <v>5</v>
      </c>
      <c r="P91" s="1"/>
      <c r="Q91" s="1"/>
      <c r="R91" s="1"/>
      <c r="S91" s="1"/>
      <c r="T91" s="1"/>
      <c r="U91" s="1"/>
      <c r="V91" s="1"/>
      <c r="W91" s="1"/>
      <c r="Y91" s="4"/>
      <c r="Z91" s="1"/>
      <c r="AA91" s="1">
        <v>5</v>
      </c>
    </row>
    <row r="92" spans="1:27" x14ac:dyDescent="0.3">
      <c r="A92" s="4"/>
      <c r="B92" s="1"/>
      <c r="C92" s="1">
        <v>6</v>
      </c>
      <c r="D92" s="1"/>
      <c r="E92" s="1"/>
      <c r="F92" s="1"/>
      <c r="G92" s="1"/>
      <c r="H92" s="1"/>
      <c r="I92" s="1"/>
      <c r="J92" s="1"/>
      <c r="K92" s="1"/>
      <c r="M92" s="4"/>
      <c r="N92" s="1"/>
      <c r="O92" s="1">
        <v>6</v>
      </c>
      <c r="P92" s="1"/>
      <c r="Q92" s="1"/>
      <c r="R92" s="1"/>
      <c r="S92" s="1"/>
      <c r="T92" s="1"/>
      <c r="U92" s="1"/>
      <c r="V92" s="1"/>
      <c r="W92" s="1"/>
      <c r="Y92" s="4"/>
      <c r="Z92" s="1"/>
      <c r="AA92" s="1">
        <v>6</v>
      </c>
    </row>
    <row r="93" spans="1:27" x14ac:dyDescent="0.3">
      <c r="A93" s="4"/>
      <c r="B93" s="1"/>
      <c r="C93" s="1">
        <v>7</v>
      </c>
      <c r="D93" s="1"/>
      <c r="E93" s="1"/>
      <c r="F93" s="1"/>
      <c r="G93" s="1"/>
      <c r="H93" s="1"/>
      <c r="I93" s="1"/>
      <c r="J93" s="1"/>
      <c r="K93" s="1"/>
      <c r="M93" s="4"/>
      <c r="N93" s="1"/>
      <c r="O93" s="1">
        <v>7</v>
      </c>
      <c r="P93" s="1"/>
      <c r="Q93" s="1"/>
      <c r="R93" s="1"/>
      <c r="S93" s="1"/>
      <c r="T93" s="1"/>
      <c r="U93" s="1"/>
      <c r="V93" s="1"/>
      <c r="W93" s="1"/>
      <c r="Y93" s="4"/>
      <c r="Z93" s="1"/>
      <c r="AA93" s="1">
        <v>7</v>
      </c>
    </row>
    <row r="94" spans="1:27" x14ac:dyDescent="0.3">
      <c r="A94" s="4"/>
      <c r="B94" s="1"/>
      <c r="C94" s="1">
        <v>8</v>
      </c>
      <c r="D94" s="1"/>
      <c r="E94" s="1"/>
      <c r="F94" s="1"/>
      <c r="G94" s="1"/>
      <c r="H94" s="1"/>
      <c r="I94" s="1"/>
      <c r="J94" s="1"/>
      <c r="K94" s="1"/>
      <c r="M94" s="4"/>
      <c r="N94" s="1"/>
      <c r="O94" s="1">
        <v>8</v>
      </c>
      <c r="P94" s="1"/>
      <c r="Q94" s="1"/>
      <c r="R94" s="1"/>
      <c r="S94" s="1"/>
      <c r="T94" s="1"/>
      <c r="U94" s="1"/>
      <c r="V94" s="1"/>
      <c r="W94" s="1"/>
      <c r="Y94" s="4"/>
      <c r="Z94" s="1"/>
      <c r="AA94" s="1">
        <v>8</v>
      </c>
    </row>
    <row r="95" spans="1:27" x14ac:dyDescent="0.3">
      <c r="A95" s="4"/>
      <c r="B95" s="1"/>
      <c r="C95" s="1">
        <v>9</v>
      </c>
      <c r="D95" s="1"/>
      <c r="E95" s="1"/>
      <c r="F95" s="1"/>
      <c r="G95" s="1"/>
      <c r="H95" s="1"/>
      <c r="I95" s="1"/>
      <c r="J95" s="1"/>
      <c r="K95" s="1"/>
      <c r="M95" s="4"/>
      <c r="N95" s="1"/>
      <c r="O95" s="1">
        <v>9</v>
      </c>
      <c r="P95" s="1"/>
      <c r="Q95" s="1"/>
      <c r="R95" s="1"/>
      <c r="S95" s="1"/>
      <c r="T95" s="1"/>
      <c r="U95" s="1"/>
      <c r="V95" s="1"/>
      <c r="W95" s="1"/>
      <c r="Y95" s="4"/>
      <c r="Z95" s="1"/>
      <c r="AA95" s="1">
        <v>9</v>
      </c>
    </row>
    <row r="96" spans="1:27" x14ac:dyDescent="0.3">
      <c r="A96" s="4"/>
      <c r="B96" s="1"/>
      <c r="C96" s="1">
        <v>10</v>
      </c>
      <c r="D96" s="1"/>
      <c r="E96" s="1"/>
      <c r="F96" s="1"/>
      <c r="G96" s="1"/>
      <c r="H96" s="1"/>
      <c r="I96" s="1"/>
      <c r="J96" s="1"/>
      <c r="K96" s="1"/>
      <c r="M96" s="4"/>
      <c r="N96" s="1"/>
      <c r="O96" s="1">
        <v>10</v>
      </c>
      <c r="P96" s="1"/>
      <c r="Q96" s="1"/>
      <c r="R96" s="1"/>
      <c r="S96" s="1"/>
      <c r="T96" s="1"/>
      <c r="U96" s="1"/>
      <c r="V96" s="1"/>
      <c r="W96" s="1"/>
      <c r="Y96" s="4"/>
      <c r="Z96" s="1"/>
      <c r="AA96" s="1">
        <v>10</v>
      </c>
    </row>
    <row r="97" spans="1:27" x14ac:dyDescent="0.3">
      <c r="A97" s="4"/>
      <c r="B97" s="1"/>
      <c r="C97" s="1" t="s">
        <v>20</v>
      </c>
      <c r="D97" s="1"/>
      <c r="E97" s="1"/>
      <c r="F97" s="1"/>
      <c r="G97" s="1"/>
      <c r="H97" s="1"/>
      <c r="I97" s="1"/>
      <c r="J97" s="1"/>
      <c r="K97" s="1"/>
      <c r="M97" s="4"/>
      <c r="N97" s="1"/>
      <c r="O97" s="1" t="s">
        <v>20</v>
      </c>
      <c r="P97" s="1"/>
      <c r="Q97" s="1"/>
      <c r="R97" s="1"/>
      <c r="S97" s="1"/>
      <c r="T97" s="1"/>
      <c r="U97" s="1"/>
      <c r="V97" s="1"/>
      <c r="W97" s="1"/>
      <c r="Y97" s="4"/>
      <c r="Z97" s="1"/>
      <c r="AA97" s="1" t="s">
        <v>20</v>
      </c>
    </row>
    <row r="98" spans="1:27" x14ac:dyDescent="0.3">
      <c r="A98" s="4"/>
      <c r="B98" s="1"/>
      <c r="C98" s="1"/>
      <c r="D98" s="1"/>
      <c r="E98" s="1"/>
      <c r="F98" s="1"/>
      <c r="G98" s="1"/>
      <c r="H98" s="1"/>
      <c r="I98" s="1"/>
      <c r="J98" s="1"/>
      <c r="K98" s="1"/>
      <c r="M98" s="4"/>
      <c r="N98" s="1"/>
      <c r="O98" s="1"/>
      <c r="P98" s="1"/>
      <c r="Q98" s="1"/>
      <c r="R98" s="1"/>
      <c r="S98" s="1"/>
      <c r="T98" s="1"/>
      <c r="U98" s="1"/>
      <c r="V98" s="1"/>
      <c r="W98" s="1"/>
      <c r="Y98" s="4"/>
      <c r="Z98" s="1"/>
      <c r="AA98" s="1"/>
    </row>
    <row r="99" spans="1:27" x14ac:dyDescent="0.3">
      <c r="A99" s="4"/>
      <c r="B99" s="1"/>
      <c r="C99" s="1">
        <v>1</v>
      </c>
      <c r="D99" s="1"/>
      <c r="E99" s="1"/>
      <c r="F99" s="1"/>
      <c r="G99" s="1"/>
      <c r="H99" s="1"/>
      <c r="I99" s="1"/>
      <c r="J99" s="1"/>
      <c r="K99" s="1"/>
      <c r="M99" s="4"/>
      <c r="N99" s="1"/>
      <c r="O99" s="1">
        <v>1</v>
      </c>
      <c r="P99" s="1"/>
      <c r="Q99" s="1"/>
      <c r="R99" s="1"/>
      <c r="S99" s="1"/>
      <c r="T99" s="1"/>
      <c r="U99" s="1"/>
      <c r="V99" s="1"/>
      <c r="W99" s="1"/>
      <c r="Y99" s="4"/>
      <c r="Z99" s="1"/>
      <c r="AA99" s="1">
        <v>1</v>
      </c>
    </row>
    <row r="100" spans="1:27" x14ac:dyDescent="0.3">
      <c r="A100" s="4"/>
      <c r="B100" s="1"/>
      <c r="C100" s="1">
        <v>2</v>
      </c>
      <c r="D100" s="1"/>
      <c r="E100" s="1"/>
      <c r="F100" s="1"/>
      <c r="G100" s="1"/>
      <c r="H100" s="1"/>
      <c r="I100" s="1"/>
      <c r="J100" s="1"/>
      <c r="K100" s="1"/>
      <c r="M100" s="4"/>
      <c r="N100" s="1"/>
      <c r="O100" s="1">
        <v>2</v>
      </c>
      <c r="P100" s="1"/>
      <c r="Q100" s="1"/>
      <c r="R100" s="1"/>
      <c r="S100" s="1"/>
      <c r="T100" s="1"/>
      <c r="U100" s="1"/>
      <c r="V100" s="1"/>
      <c r="W100" s="1"/>
      <c r="Y100" s="4"/>
      <c r="Z100" s="1"/>
      <c r="AA100" s="1">
        <v>2</v>
      </c>
    </row>
    <row r="101" spans="1:27" x14ac:dyDescent="0.3">
      <c r="A101" s="4"/>
      <c r="B101" s="1"/>
      <c r="C101" s="1">
        <v>3</v>
      </c>
      <c r="D101" s="1"/>
      <c r="E101" s="1"/>
      <c r="F101" s="1"/>
      <c r="G101" s="1"/>
      <c r="H101" s="1"/>
      <c r="I101" s="1"/>
      <c r="J101" s="1"/>
      <c r="K101" s="1"/>
      <c r="M101" s="4"/>
      <c r="N101" s="1"/>
      <c r="O101" s="1">
        <v>3</v>
      </c>
      <c r="P101" s="1"/>
      <c r="Q101" s="1"/>
      <c r="R101" s="1"/>
      <c r="S101" s="1"/>
      <c r="T101" s="1"/>
      <c r="U101" s="1"/>
      <c r="V101" s="1"/>
      <c r="W101" s="1"/>
      <c r="Y101" s="4"/>
      <c r="Z101" s="1"/>
      <c r="AA101" s="1">
        <v>3</v>
      </c>
    </row>
    <row r="102" spans="1:27" x14ac:dyDescent="0.3">
      <c r="A102" s="4"/>
      <c r="B102" s="1"/>
      <c r="C102" s="1">
        <v>4</v>
      </c>
      <c r="D102" s="1"/>
      <c r="E102" s="1"/>
      <c r="F102" s="1"/>
      <c r="G102" s="1"/>
      <c r="H102" s="1"/>
      <c r="I102" s="1"/>
      <c r="J102" s="1"/>
      <c r="K102" s="1"/>
      <c r="M102" s="4"/>
      <c r="N102" s="1"/>
      <c r="O102" s="1">
        <v>4</v>
      </c>
      <c r="P102" s="1"/>
      <c r="Q102" s="1"/>
      <c r="R102" s="1"/>
      <c r="S102" s="1"/>
      <c r="T102" s="1"/>
      <c r="U102" s="1"/>
      <c r="V102" s="1"/>
      <c r="W102" s="1"/>
      <c r="Y102" s="4"/>
      <c r="Z102" s="1"/>
      <c r="AA102" s="1">
        <v>4</v>
      </c>
    </row>
    <row r="103" spans="1:27" x14ac:dyDescent="0.3">
      <c r="A103" s="4"/>
      <c r="B103" s="1"/>
      <c r="C103" s="1">
        <v>5</v>
      </c>
      <c r="D103" s="1"/>
      <c r="E103" s="1"/>
      <c r="F103" s="1"/>
      <c r="G103" s="1"/>
      <c r="H103" s="1"/>
      <c r="I103" s="1"/>
      <c r="J103" s="1"/>
      <c r="K103" s="1"/>
      <c r="M103" s="4"/>
      <c r="N103" s="1"/>
      <c r="O103" s="1">
        <v>5</v>
      </c>
      <c r="P103" s="1"/>
      <c r="Q103" s="1"/>
      <c r="R103" s="1"/>
      <c r="S103" s="1"/>
      <c r="T103" s="1"/>
      <c r="U103" s="1"/>
      <c r="V103" s="1"/>
      <c r="W103" s="1"/>
      <c r="Y103" s="4"/>
      <c r="Z103" s="1"/>
      <c r="AA103" s="1">
        <v>5</v>
      </c>
    </row>
    <row r="104" spans="1:27" x14ac:dyDescent="0.3">
      <c r="A104" s="4"/>
      <c r="B104" s="1"/>
      <c r="C104" s="1">
        <v>6</v>
      </c>
      <c r="D104" s="1"/>
      <c r="E104" s="1"/>
      <c r="F104" s="1"/>
      <c r="G104" s="1"/>
      <c r="H104" s="1"/>
      <c r="I104" s="1"/>
      <c r="J104" s="1"/>
      <c r="K104" s="1"/>
      <c r="M104" s="4"/>
      <c r="N104" s="1"/>
      <c r="O104" s="1">
        <v>6</v>
      </c>
      <c r="P104" s="1"/>
      <c r="Q104" s="1"/>
      <c r="R104" s="1"/>
      <c r="S104" s="1"/>
      <c r="T104" s="1"/>
      <c r="U104" s="1"/>
      <c r="V104" s="1"/>
      <c r="W104" s="1"/>
      <c r="Y104" s="4"/>
      <c r="Z104" s="1"/>
      <c r="AA104" s="1">
        <v>6</v>
      </c>
    </row>
    <row r="105" spans="1:27" x14ac:dyDescent="0.3">
      <c r="A105" s="4"/>
      <c r="B105" s="1"/>
      <c r="C105" s="1">
        <v>7</v>
      </c>
      <c r="D105" s="1"/>
      <c r="E105" s="1"/>
      <c r="F105" s="1"/>
      <c r="G105" s="1"/>
      <c r="H105" s="1"/>
      <c r="I105" s="1"/>
      <c r="J105" s="1"/>
      <c r="K105" s="1"/>
      <c r="M105" s="4"/>
      <c r="N105" s="1"/>
      <c r="O105" s="1">
        <v>7</v>
      </c>
      <c r="P105" s="1"/>
      <c r="Q105" s="1"/>
      <c r="R105" s="1"/>
      <c r="S105" s="1"/>
      <c r="T105" s="1"/>
      <c r="U105" s="1"/>
      <c r="V105" s="1"/>
      <c r="W105" s="1"/>
      <c r="Y105" s="4"/>
      <c r="Z105" s="1"/>
      <c r="AA105" s="1">
        <v>7</v>
      </c>
    </row>
    <row r="106" spans="1:27" x14ac:dyDescent="0.3">
      <c r="A106" s="4"/>
      <c r="B106" s="1"/>
      <c r="C106" s="1">
        <v>8</v>
      </c>
      <c r="D106" s="1"/>
      <c r="E106" s="1"/>
      <c r="F106" s="1"/>
      <c r="G106" s="1"/>
      <c r="H106" s="1"/>
      <c r="I106" s="1"/>
      <c r="J106" s="1"/>
      <c r="K106" s="1"/>
      <c r="M106" s="4"/>
      <c r="N106" s="1"/>
      <c r="O106" s="1">
        <v>8</v>
      </c>
      <c r="P106" s="1"/>
      <c r="Q106" s="1"/>
      <c r="R106" s="1"/>
      <c r="S106" s="1"/>
      <c r="T106" s="1"/>
      <c r="U106" s="1"/>
      <c r="V106" s="1"/>
      <c r="W106" s="1"/>
      <c r="Y106" s="4"/>
      <c r="Z106" s="1"/>
      <c r="AA106" s="1">
        <v>8</v>
      </c>
    </row>
    <row r="107" spans="1:27" x14ac:dyDescent="0.3">
      <c r="A107" s="4"/>
      <c r="B107" s="1"/>
      <c r="C107" s="1">
        <v>9</v>
      </c>
      <c r="D107" s="1"/>
      <c r="E107" s="1"/>
      <c r="F107" s="1"/>
      <c r="G107" s="1"/>
      <c r="H107" s="1"/>
      <c r="I107" s="1"/>
      <c r="J107" s="1"/>
      <c r="K107" s="1"/>
      <c r="M107" s="4"/>
      <c r="N107" s="1"/>
      <c r="O107" s="1">
        <v>9</v>
      </c>
      <c r="P107" s="1"/>
      <c r="Q107" s="1"/>
      <c r="R107" s="1"/>
      <c r="S107" s="1"/>
      <c r="T107" s="1"/>
      <c r="U107" s="1"/>
      <c r="V107" s="1"/>
      <c r="W107" s="1"/>
      <c r="Y107" s="4"/>
      <c r="Z107" s="1"/>
      <c r="AA107" s="1">
        <v>9</v>
      </c>
    </row>
    <row r="108" spans="1:27" x14ac:dyDescent="0.3">
      <c r="A108" s="4"/>
      <c r="B108" s="1"/>
      <c r="C108" s="1">
        <v>10</v>
      </c>
      <c r="D108" s="1"/>
      <c r="E108" s="1"/>
      <c r="F108" s="1"/>
      <c r="G108" s="1"/>
      <c r="H108" s="1"/>
      <c r="I108" s="1"/>
      <c r="J108" s="1"/>
      <c r="K108" s="1"/>
      <c r="M108" s="4"/>
      <c r="N108" s="1"/>
      <c r="O108" s="1">
        <v>10</v>
      </c>
      <c r="P108" s="1"/>
      <c r="Q108" s="1"/>
      <c r="R108" s="1"/>
      <c r="S108" s="1"/>
      <c r="T108" s="1"/>
      <c r="U108" s="1"/>
      <c r="V108" s="1"/>
      <c r="W108" s="1"/>
      <c r="Y108" s="4"/>
      <c r="Z108" s="1"/>
      <c r="AA108" s="1">
        <v>10</v>
      </c>
    </row>
    <row r="109" spans="1:27" x14ac:dyDescent="0.3">
      <c r="A109" s="4"/>
      <c r="B109" s="1"/>
      <c r="C109" s="1" t="s">
        <v>20</v>
      </c>
      <c r="D109" s="1"/>
      <c r="E109" s="1"/>
      <c r="F109" s="1"/>
      <c r="G109" s="1"/>
      <c r="H109" s="1"/>
      <c r="I109" s="1"/>
      <c r="J109" s="1"/>
      <c r="K109" s="1"/>
      <c r="M109" s="4"/>
      <c r="N109" s="1"/>
      <c r="O109" s="1" t="s">
        <v>20</v>
      </c>
      <c r="P109" s="1"/>
      <c r="Q109" s="1"/>
      <c r="R109" s="1"/>
      <c r="S109" s="1"/>
      <c r="T109" s="1"/>
      <c r="U109" s="1"/>
      <c r="V109" s="1"/>
      <c r="W109" s="1"/>
      <c r="Y109" s="4"/>
      <c r="Z109" s="1"/>
      <c r="AA109" s="1" t="s">
        <v>20</v>
      </c>
    </row>
    <row r="110" spans="1:27" x14ac:dyDescent="0.3">
      <c r="A110" s="4"/>
      <c r="B110" s="1"/>
      <c r="C110" s="1"/>
      <c r="D110" s="1"/>
      <c r="E110" s="1"/>
      <c r="F110" s="1"/>
      <c r="G110" s="1"/>
      <c r="H110" s="1"/>
      <c r="I110" s="1"/>
      <c r="J110" s="1"/>
      <c r="K110" s="1"/>
      <c r="M110" s="4"/>
      <c r="N110" s="1"/>
      <c r="O110" s="1"/>
      <c r="P110" s="1"/>
      <c r="Q110" s="1"/>
      <c r="R110" s="1"/>
      <c r="S110" s="1"/>
      <c r="T110" s="1"/>
      <c r="U110" s="1"/>
      <c r="V110" s="1"/>
      <c r="W110" s="1"/>
      <c r="Y110" s="4"/>
      <c r="Z110" s="1"/>
      <c r="AA110" s="1"/>
    </row>
    <row r="111" spans="1:27" x14ac:dyDescent="0.3">
      <c r="A111" s="4"/>
      <c r="B111" s="1"/>
      <c r="C111" s="1"/>
      <c r="D111" s="1"/>
      <c r="E111" s="1"/>
      <c r="F111" s="1"/>
      <c r="G111" s="1"/>
      <c r="H111" s="1"/>
      <c r="I111" s="1"/>
      <c r="J111" s="1"/>
      <c r="K111" s="1"/>
      <c r="M111" s="4"/>
      <c r="N111" s="1"/>
      <c r="O111" s="1"/>
      <c r="P111" s="1"/>
      <c r="Q111" s="1"/>
      <c r="R111" s="1"/>
      <c r="S111" s="1"/>
      <c r="T111" s="1"/>
      <c r="U111" s="1"/>
      <c r="V111" s="1"/>
      <c r="W111" s="1"/>
      <c r="Y111" s="4"/>
      <c r="Z111" s="1"/>
      <c r="AA111" s="1"/>
    </row>
    <row r="112" spans="1:27" x14ac:dyDescent="0.3">
      <c r="A112" s="4"/>
      <c r="B112" s="1"/>
      <c r="C112" s="1"/>
      <c r="D112" s="1"/>
      <c r="E112" s="1"/>
      <c r="F112" s="1"/>
      <c r="G112" s="1"/>
      <c r="H112" s="1"/>
      <c r="I112" s="1"/>
      <c r="J112" s="1"/>
      <c r="M112" s="4"/>
      <c r="N112" s="1"/>
      <c r="O112" s="1"/>
      <c r="P112" s="1"/>
      <c r="Q112" s="1"/>
      <c r="R112" s="1"/>
      <c r="S112" s="1"/>
      <c r="T112" s="1"/>
      <c r="U112" s="1"/>
      <c r="V112" s="1"/>
      <c r="Y112" s="4"/>
      <c r="Z112" s="1"/>
      <c r="AA112" s="1"/>
    </row>
    <row r="113" spans="1:27" x14ac:dyDescent="0.3">
      <c r="A113" s="4"/>
      <c r="B113" s="1"/>
      <c r="C113" s="1"/>
      <c r="D113" s="1"/>
      <c r="E113" s="1"/>
      <c r="F113" s="1"/>
      <c r="G113" s="1"/>
      <c r="H113" s="1"/>
      <c r="I113" s="1"/>
      <c r="J113" s="1"/>
      <c r="M113" s="4"/>
      <c r="N113" s="1"/>
      <c r="O113" s="1"/>
      <c r="P113" s="1"/>
      <c r="Q113" s="1"/>
      <c r="R113" s="1"/>
      <c r="S113" s="1"/>
      <c r="T113" s="1"/>
      <c r="U113" s="1"/>
      <c r="V113" s="1"/>
      <c r="Y113" s="4"/>
      <c r="Z113" s="1"/>
      <c r="AA113" s="1"/>
    </row>
    <row r="114" spans="1:27" x14ac:dyDescent="0.3">
      <c r="A114" s="4"/>
      <c r="B114" s="1"/>
      <c r="C114" s="1"/>
      <c r="D114" s="1"/>
      <c r="E114" s="1"/>
      <c r="F114" s="1"/>
      <c r="G114" s="1"/>
      <c r="H114" s="1"/>
      <c r="I114" s="1"/>
      <c r="J114" s="1"/>
      <c r="M114" s="4"/>
      <c r="N114" s="1"/>
      <c r="O114" s="1"/>
      <c r="P114" s="1"/>
      <c r="Q114" s="1"/>
      <c r="R114" s="1"/>
      <c r="S114" s="1"/>
      <c r="T114" s="1"/>
      <c r="U114" s="1"/>
      <c r="V114" s="1"/>
      <c r="Y114" s="4"/>
      <c r="Z114" s="1"/>
      <c r="AA114" s="1"/>
    </row>
    <row r="115" spans="1:27" x14ac:dyDescent="0.3">
      <c r="A115" s="4"/>
      <c r="B115" s="1"/>
      <c r="C115" s="1"/>
      <c r="D115" s="1"/>
      <c r="E115" s="1"/>
      <c r="F115" s="1"/>
      <c r="G115" s="1"/>
      <c r="H115" s="1"/>
      <c r="I115" s="1"/>
      <c r="J115" s="1"/>
      <c r="M115" s="4"/>
      <c r="N115" s="1"/>
      <c r="O115" s="1"/>
      <c r="P115" s="1"/>
      <c r="Q115" s="1"/>
      <c r="R115" s="1"/>
      <c r="S115" s="1"/>
      <c r="T115" s="1"/>
      <c r="U115" s="1"/>
      <c r="V115" s="1"/>
      <c r="Y115" s="4"/>
      <c r="Z115" s="1"/>
      <c r="AA115" s="1"/>
    </row>
    <row r="116" spans="1:27" x14ac:dyDescent="0.3">
      <c r="A116" s="4"/>
      <c r="B116" s="1"/>
      <c r="C116" s="1"/>
      <c r="D116" s="1"/>
      <c r="E116" s="1"/>
      <c r="F116" s="1"/>
      <c r="G116" s="1"/>
      <c r="H116" s="1"/>
      <c r="I116" s="1"/>
      <c r="J116" s="1"/>
      <c r="M116" s="4"/>
      <c r="N116" s="1"/>
      <c r="O116" s="1"/>
      <c r="P116" s="1"/>
      <c r="Q116" s="1"/>
      <c r="R116" s="1"/>
      <c r="S116" s="1"/>
      <c r="T116" s="1"/>
      <c r="U116" s="1"/>
      <c r="V116" s="1"/>
      <c r="Y116" s="4"/>
      <c r="Z116" s="1"/>
      <c r="AA116" s="1"/>
    </row>
    <row r="117" spans="1:27" x14ac:dyDescent="0.3">
      <c r="A117" s="4"/>
      <c r="B117" s="1"/>
      <c r="C117" s="1"/>
      <c r="D117" s="1"/>
      <c r="E117" s="1"/>
      <c r="F117" s="1"/>
      <c r="G117" s="1"/>
      <c r="H117" s="1"/>
      <c r="I117" s="1"/>
      <c r="J117" s="1"/>
      <c r="M117" s="4"/>
      <c r="N117" s="1"/>
      <c r="O117" s="1"/>
      <c r="P117" s="1"/>
      <c r="Q117" s="1"/>
      <c r="R117" s="1"/>
      <c r="S117" s="1"/>
      <c r="T117" s="1"/>
      <c r="U117" s="1"/>
      <c r="V117" s="1"/>
      <c r="Y117" s="4"/>
      <c r="Z117" s="1"/>
      <c r="AA117" s="1"/>
    </row>
    <row r="118" spans="1:27" x14ac:dyDescent="0.3">
      <c r="A118" s="4"/>
      <c r="B118" s="1"/>
      <c r="C118" s="1"/>
      <c r="D118" s="1"/>
      <c r="E118" s="1"/>
      <c r="F118" s="1"/>
      <c r="G118" s="1"/>
      <c r="H118" s="1"/>
      <c r="I118" s="1"/>
      <c r="J118" s="1"/>
      <c r="M118" s="4"/>
      <c r="N118" s="1"/>
      <c r="O118" s="1"/>
      <c r="P118" s="1"/>
      <c r="Q118" s="1"/>
      <c r="R118" s="1"/>
      <c r="S118" s="1"/>
      <c r="T118" s="1"/>
      <c r="U118" s="1"/>
      <c r="V118" s="1"/>
      <c r="Y118" s="4"/>
      <c r="Z118" s="1"/>
      <c r="AA118" s="1"/>
    </row>
    <row r="119" spans="1:27" x14ac:dyDescent="0.3">
      <c r="A119" s="4"/>
      <c r="B119" s="1"/>
      <c r="C119" s="1"/>
      <c r="D119" s="1"/>
      <c r="E119" s="1"/>
      <c r="F119" s="1"/>
      <c r="G119" s="1"/>
      <c r="H119" s="1"/>
      <c r="I119" s="1"/>
      <c r="J119" s="1"/>
      <c r="M119" s="4"/>
      <c r="N119" s="1"/>
      <c r="O119" s="1"/>
      <c r="P119" s="1"/>
      <c r="Q119" s="1"/>
      <c r="R119" s="1"/>
      <c r="S119" s="1"/>
      <c r="T119" s="1"/>
      <c r="U119" s="1"/>
      <c r="V119" s="1"/>
      <c r="Y119" s="4"/>
      <c r="Z119" s="1"/>
      <c r="AA119" s="1"/>
    </row>
    <row r="120" spans="1:27" x14ac:dyDescent="0.3">
      <c r="A120" s="4"/>
      <c r="B120" s="1"/>
      <c r="C120" s="1"/>
      <c r="D120" s="1"/>
      <c r="E120" s="1"/>
      <c r="F120" s="1"/>
      <c r="G120" s="1"/>
      <c r="H120" s="1"/>
      <c r="I120" s="1"/>
      <c r="J120" s="1"/>
      <c r="M120" s="4"/>
      <c r="N120" s="1"/>
      <c r="O120" s="1"/>
      <c r="P120" s="1"/>
      <c r="Q120" s="1"/>
      <c r="R120" s="1"/>
      <c r="S120" s="1"/>
      <c r="T120" s="1"/>
      <c r="U120" s="1"/>
      <c r="V120" s="1"/>
      <c r="Y120" s="4"/>
      <c r="Z120" s="1"/>
      <c r="AA120" s="1"/>
    </row>
    <row r="121" spans="1:27" x14ac:dyDescent="0.3">
      <c r="A121" s="4"/>
      <c r="B121" s="1"/>
      <c r="C121" s="1"/>
      <c r="D121" s="1"/>
      <c r="E121" s="1"/>
      <c r="F121" s="1"/>
      <c r="G121" s="1"/>
      <c r="H121" s="1"/>
      <c r="I121" s="1"/>
      <c r="J121" s="1"/>
      <c r="M121" s="4"/>
      <c r="N121" s="1"/>
      <c r="O121" s="1"/>
      <c r="P121" s="1"/>
      <c r="Q121" s="1"/>
      <c r="R121" s="1"/>
      <c r="S121" s="1"/>
      <c r="T121" s="1"/>
      <c r="U121" s="1"/>
      <c r="V121" s="1"/>
      <c r="Y121" s="4"/>
      <c r="Z121" s="1"/>
      <c r="AA121" s="1"/>
    </row>
    <row r="122" spans="1:27" x14ac:dyDescent="0.3">
      <c r="A122" s="4"/>
      <c r="B122" s="1"/>
      <c r="C122" s="1"/>
      <c r="D122" s="1"/>
      <c r="E122" s="1"/>
      <c r="F122" s="1"/>
      <c r="G122" s="1"/>
      <c r="H122" s="1"/>
      <c r="I122" s="1"/>
      <c r="J122" s="1"/>
      <c r="M122" s="4"/>
      <c r="N122" s="1"/>
      <c r="O122" s="1"/>
      <c r="P122" s="1"/>
      <c r="Q122" s="1"/>
      <c r="R122" s="1"/>
      <c r="S122" s="1"/>
      <c r="T122" s="1"/>
      <c r="U122" s="1"/>
      <c r="V122" s="1"/>
      <c r="Y122" s="4"/>
      <c r="Z122" s="1"/>
      <c r="AA122" s="1"/>
    </row>
    <row r="123" spans="1:27" x14ac:dyDescent="0.3">
      <c r="A123" s="4"/>
      <c r="B123" s="1"/>
      <c r="C123" s="1"/>
      <c r="D123" s="1"/>
      <c r="E123" s="1"/>
      <c r="F123" s="1"/>
      <c r="G123" s="1"/>
      <c r="H123" s="1"/>
      <c r="I123" s="1"/>
      <c r="J123" s="1"/>
      <c r="M123" s="4"/>
      <c r="N123" s="1"/>
      <c r="O123" s="1"/>
      <c r="P123" s="1"/>
      <c r="Q123" s="1"/>
      <c r="R123" s="1"/>
      <c r="S123" s="1"/>
      <c r="T123" s="1"/>
      <c r="U123" s="1"/>
      <c r="V123" s="1"/>
      <c r="Y123" s="4"/>
      <c r="Z123" s="1"/>
      <c r="AA123" s="1"/>
    </row>
    <row r="124" spans="1:27" x14ac:dyDescent="0.3">
      <c r="A124" s="4"/>
      <c r="B124" s="1"/>
      <c r="C124" s="1"/>
      <c r="D124" s="1"/>
      <c r="E124" s="1"/>
      <c r="F124" s="1"/>
      <c r="G124" s="1"/>
      <c r="H124" s="1"/>
      <c r="I124" s="1"/>
      <c r="J124" s="1"/>
      <c r="M124" s="4"/>
      <c r="N124" s="1"/>
      <c r="O124" s="1"/>
      <c r="P124" s="1"/>
      <c r="Q124" s="1"/>
      <c r="R124" s="1"/>
      <c r="S124" s="1"/>
      <c r="T124" s="1"/>
      <c r="U124" s="1"/>
      <c r="V124" s="1"/>
      <c r="Y124" s="4"/>
      <c r="Z124" s="1"/>
      <c r="AA124" s="1"/>
    </row>
    <row r="125" spans="1:27" x14ac:dyDescent="0.3">
      <c r="A125" s="4"/>
      <c r="B125" s="1"/>
      <c r="C125" s="1"/>
      <c r="D125" s="1"/>
      <c r="E125" s="1"/>
      <c r="F125" s="1"/>
      <c r="G125" s="1"/>
      <c r="H125" s="1"/>
      <c r="I125" s="1"/>
      <c r="J125" s="1"/>
      <c r="M125" s="4"/>
      <c r="N125" s="1"/>
      <c r="O125" s="1"/>
      <c r="P125" s="1"/>
      <c r="Q125" s="1"/>
      <c r="R125" s="1"/>
      <c r="S125" s="1"/>
      <c r="T125" s="1"/>
      <c r="U125" s="1"/>
      <c r="V125" s="1"/>
      <c r="Y125" s="4"/>
      <c r="Z125" s="1"/>
      <c r="AA125" s="1"/>
    </row>
    <row r="126" spans="1:27" x14ac:dyDescent="0.3">
      <c r="A126" s="4"/>
      <c r="B126" s="1"/>
      <c r="C126" s="1"/>
      <c r="D126" s="1"/>
      <c r="E126" s="1"/>
      <c r="F126" s="1"/>
      <c r="G126" s="1"/>
      <c r="H126" s="1"/>
      <c r="I126" s="1"/>
      <c r="J126" s="1"/>
      <c r="M126" s="4"/>
      <c r="N126" s="1"/>
      <c r="O126" s="1"/>
      <c r="P126" s="1"/>
      <c r="Q126" s="1"/>
      <c r="R126" s="1"/>
      <c r="S126" s="1"/>
      <c r="T126" s="1"/>
      <c r="U126" s="1"/>
      <c r="V126" s="1"/>
      <c r="Y126" s="4"/>
      <c r="Z126" s="1"/>
      <c r="AA126" s="1"/>
    </row>
    <row r="127" spans="1:27" x14ac:dyDescent="0.3">
      <c r="A127" s="4"/>
      <c r="B127" s="1"/>
      <c r="C127" s="1"/>
      <c r="D127" s="1"/>
      <c r="E127" s="1"/>
      <c r="F127" s="1"/>
      <c r="G127" s="1"/>
      <c r="H127" s="1"/>
      <c r="I127" s="1"/>
      <c r="J127" s="1"/>
      <c r="M127" s="4"/>
      <c r="N127" s="1"/>
      <c r="O127" s="1"/>
      <c r="P127" s="1"/>
      <c r="Q127" s="1"/>
      <c r="R127" s="1"/>
      <c r="S127" s="1"/>
      <c r="T127" s="1"/>
      <c r="U127" s="1"/>
      <c r="V127" s="1"/>
      <c r="Y127" s="4"/>
      <c r="Z127" s="1"/>
      <c r="AA127" s="1"/>
    </row>
    <row r="128" spans="1:27" x14ac:dyDescent="0.3">
      <c r="A128" s="4"/>
      <c r="B128" s="1"/>
      <c r="C128" s="1"/>
      <c r="D128" s="1"/>
      <c r="E128" s="1"/>
      <c r="F128" s="1"/>
      <c r="G128" s="1"/>
      <c r="H128" s="1"/>
      <c r="I128" s="1"/>
      <c r="J128" s="1"/>
      <c r="M128" s="4"/>
      <c r="N128" s="1"/>
      <c r="O128" s="1"/>
      <c r="P128" s="1"/>
      <c r="Q128" s="1"/>
      <c r="R128" s="1"/>
      <c r="S128" s="1"/>
      <c r="T128" s="1"/>
      <c r="U128" s="1"/>
      <c r="V128" s="1"/>
      <c r="Y128" s="4"/>
      <c r="Z128" s="1"/>
      <c r="AA128" s="1"/>
    </row>
    <row r="129" spans="1:27" x14ac:dyDescent="0.3">
      <c r="A129" s="4"/>
      <c r="B129" s="1"/>
      <c r="C129" s="1"/>
      <c r="D129" s="1"/>
      <c r="E129" s="1"/>
      <c r="F129" s="1"/>
      <c r="G129" s="1"/>
      <c r="H129" s="1"/>
      <c r="I129" s="1"/>
      <c r="J129" s="1"/>
      <c r="M129" s="4"/>
      <c r="N129" s="1"/>
      <c r="O129" s="1"/>
      <c r="P129" s="1"/>
      <c r="Q129" s="1"/>
      <c r="R129" s="1"/>
      <c r="S129" s="1"/>
      <c r="T129" s="1"/>
      <c r="U129" s="1"/>
      <c r="V129" s="1"/>
      <c r="Y129" s="4"/>
      <c r="Z129" s="1"/>
      <c r="AA129" s="1"/>
    </row>
    <row r="130" spans="1:27" x14ac:dyDescent="0.3">
      <c r="A130" s="4"/>
      <c r="B130" s="1"/>
      <c r="C130" s="1"/>
      <c r="D130" s="1"/>
      <c r="E130" s="1"/>
      <c r="F130" s="1"/>
      <c r="G130" s="1"/>
      <c r="H130" s="1"/>
      <c r="I130" s="1"/>
      <c r="J130" s="1"/>
      <c r="M130" s="4"/>
      <c r="N130" s="1"/>
      <c r="O130" s="1"/>
      <c r="P130" s="1"/>
      <c r="Q130" s="1"/>
      <c r="R130" s="1"/>
      <c r="S130" s="1"/>
      <c r="T130" s="1"/>
      <c r="U130" s="1"/>
      <c r="V130" s="1"/>
      <c r="Y130" s="4"/>
      <c r="Z130" s="1"/>
      <c r="AA130" s="1"/>
    </row>
    <row r="131" spans="1:27" x14ac:dyDescent="0.3">
      <c r="A131" s="4"/>
      <c r="B131" s="1"/>
      <c r="C131" s="1"/>
      <c r="D131" s="1"/>
      <c r="E131" s="1"/>
      <c r="F131" s="1"/>
      <c r="G131" s="1"/>
      <c r="H131" s="1"/>
      <c r="I131" s="1"/>
      <c r="J131" s="1"/>
      <c r="M131" s="4"/>
      <c r="N131" s="1"/>
      <c r="O131" s="1"/>
      <c r="P131" s="1"/>
      <c r="Q131" s="1"/>
      <c r="R131" s="1"/>
      <c r="S131" s="1"/>
      <c r="T131" s="1"/>
      <c r="U131" s="1"/>
      <c r="V131" s="1"/>
      <c r="Y131" s="4"/>
      <c r="Z131" s="1"/>
      <c r="AA131" s="1"/>
    </row>
    <row r="132" spans="1:27" x14ac:dyDescent="0.3">
      <c r="A132" s="4"/>
      <c r="B132" s="1"/>
      <c r="C132" s="1"/>
      <c r="D132" s="1"/>
      <c r="E132" s="1"/>
      <c r="F132" s="1"/>
      <c r="G132" s="1"/>
      <c r="H132" s="1"/>
      <c r="I132" s="1"/>
      <c r="J132" s="1"/>
      <c r="M132" s="4"/>
      <c r="N132" s="1"/>
      <c r="O132" s="1"/>
      <c r="P132" s="1"/>
      <c r="Q132" s="1"/>
      <c r="R132" s="1"/>
      <c r="S132" s="1"/>
      <c r="T132" s="1"/>
      <c r="U132" s="1"/>
      <c r="V132" s="1"/>
      <c r="Y132" s="4"/>
      <c r="Z132" s="1"/>
      <c r="AA132" s="1"/>
    </row>
    <row r="133" spans="1:27" x14ac:dyDescent="0.3">
      <c r="A133" s="4"/>
      <c r="B133" s="1"/>
      <c r="C133" s="1"/>
      <c r="D133" s="1"/>
      <c r="E133" s="1"/>
      <c r="F133" s="1"/>
      <c r="G133" s="1"/>
      <c r="H133" s="1"/>
      <c r="I133" s="1"/>
      <c r="J133" s="1"/>
      <c r="M133" s="4"/>
      <c r="N133" s="1"/>
      <c r="O133" s="1"/>
      <c r="P133" s="1"/>
      <c r="Q133" s="1"/>
      <c r="R133" s="1"/>
      <c r="S133" s="1"/>
      <c r="T133" s="1"/>
      <c r="U133" s="1"/>
      <c r="V133" s="1"/>
      <c r="Y133" s="4"/>
      <c r="Z133" s="1"/>
      <c r="AA133" s="1"/>
    </row>
    <row r="134" spans="1:27" x14ac:dyDescent="0.3">
      <c r="A134" s="4"/>
      <c r="B134" s="1"/>
      <c r="C134" s="1"/>
      <c r="D134" s="1"/>
      <c r="E134" s="1"/>
      <c r="F134" s="1"/>
      <c r="G134" s="1"/>
      <c r="H134" s="1"/>
      <c r="I134" s="1"/>
      <c r="J134" s="1"/>
      <c r="M134" s="4"/>
      <c r="N134" s="1"/>
      <c r="O134" s="1"/>
      <c r="P134" s="1"/>
      <c r="Q134" s="1"/>
      <c r="R134" s="1"/>
      <c r="S134" s="1"/>
      <c r="T134" s="1"/>
      <c r="U134" s="1"/>
      <c r="V134" s="1"/>
      <c r="Y134" s="4"/>
      <c r="Z134" s="1"/>
      <c r="AA134" s="1"/>
    </row>
    <row r="135" spans="1:27" x14ac:dyDescent="0.3">
      <c r="A135" s="4"/>
      <c r="B135" s="1"/>
      <c r="C135" s="1"/>
      <c r="D135" s="1"/>
      <c r="E135" s="1"/>
      <c r="F135" s="1"/>
      <c r="G135" s="1"/>
      <c r="H135" s="1"/>
      <c r="I135" s="1"/>
      <c r="J135" s="1"/>
      <c r="M135" s="4"/>
      <c r="N135" s="1"/>
      <c r="O135" s="1"/>
      <c r="P135" s="1"/>
      <c r="Q135" s="1"/>
      <c r="R135" s="1"/>
      <c r="S135" s="1"/>
      <c r="T135" s="1"/>
      <c r="U135" s="1"/>
      <c r="V135" s="1"/>
      <c r="Y135" s="4"/>
      <c r="Z135" s="1"/>
      <c r="AA135" s="1"/>
    </row>
    <row r="136" spans="1:27" x14ac:dyDescent="0.3">
      <c r="A136" s="4"/>
      <c r="B136" s="1"/>
      <c r="C136" s="1"/>
      <c r="D136" s="1"/>
      <c r="E136" s="1"/>
      <c r="F136" s="1"/>
      <c r="G136" s="1"/>
      <c r="H136" s="1"/>
      <c r="I136" s="1"/>
      <c r="J136" s="1"/>
      <c r="M136" s="4"/>
      <c r="N136" s="1"/>
      <c r="O136" s="1"/>
      <c r="P136" s="1"/>
      <c r="Q136" s="1"/>
      <c r="R136" s="1"/>
      <c r="S136" s="1"/>
      <c r="T136" s="1"/>
      <c r="U136" s="1"/>
      <c r="V136" s="1"/>
      <c r="Y136" s="4"/>
      <c r="Z136" s="1"/>
      <c r="AA136" s="1"/>
    </row>
    <row r="137" spans="1:27" x14ac:dyDescent="0.3">
      <c r="A137" s="4"/>
      <c r="B137" s="1"/>
      <c r="C137" s="1"/>
      <c r="D137" s="1"/>
      <c r="E137" s="1"/>
      <c r="F137" s="1"/>
      <c r="G137" s="1"/>
      <c r="H137" s="1"/>
      <c r="I137" s="1"/>
      <c r="J137" s="1"/>
      <c r="M137" s="4"/>
      <c r="N137" s="1"/>
      <c r="O137" s="1"/>
      <c r="P137" s="1"/>
      <c r="Q137" s="1"/>
      <c r="R137" s="1"/>
      <c r="S137" s="1"/>
      <c r="T137" s="1"/>
      <c r="U137" s="1"/>
      <c r="V137" s="1"/>
      <c r="Y137" s="4"/>
      <c r="Z137" s="1"/>
      <c r="AA137" s="1"/>
    </row>
    <row r="138" spans="1:27" x14ac:dyDescent="0.3">
      <c r="A138" s="4"/>
      <c r="B138" s="1"/>
      <c r="C138" s="1"/>
      <c r="D138" s="1"/>
      <c r="E138" s="1"/>
      <c r="F138" s="1"/>
      <c r="G138" s="1"/>
      <c r="H138" s="1"/>
      <c r="I138" s="1"/>
      <c r="J138" s="1"/>
      <c r="M138" s="4"/>
      <c r="N138" s="1"/>
      <c r="O138" s="1"/>
      <c r="P138" s="1"/>
      <c r="Q138" s="1"/>
      <c r="R138" s="1"/>
      <c r="S138" s="1"/>
      <c r="T138" s="1"/>
      <c r="U138" s="1"/>
      <c r="V138" s="1"/>
      <c r="Y138" s="4"/>
      <c r="Z138" s="1"/>
      <c r="AA138" s="1"/>
    </row>
    <row r="139" spans="1:27" x14ac:dyDescent="0.3">
      <c r="A139" s="4"/>
      <c r="B139" s="1"/>
      <c r="C139" s="1"/>
      <c r="D139" s="1"/>
      <c r="E139" s="1"/>
      <c r="F139" s="1"/>
      <c r="G139" s="1"/>
      <c r="H139" s="1"/>
      <c r="I139" s="1"/>
      <c r="J139" s="1"/>
      <c r="M139" s="4"/>
      <c r="N139" s="1"/>
      <c r="O139" s="1"/>
      <c r="P139" s="1"/>
      <c r="Q139" s="1"/>
      <c r="R139" s="1"/>
      <c r="S139" s="1"/>
      <c r="T139" s="1"/>
      <c r="U139" s="1"/>
      <c r="V139" s="1"/>
      <c r="Y139" s="4"/>
      <c r="Z139" s="1"/>
      <c r="AA139" s="1"/>
    </row>
    <row r="140" spans="1:27" x14ac:dyDescent="0.3">
      <c r="A140" s="4"/>
      <c r="B140" s="1"/>
      <c r="C140" s="1"/>
      <c r="D140" s="1"/>
      <c r="E140" s="1"/>
      <c r="F140" s="1"/>
      <c r="G140" s="1"/>
      <c r="H140" s="1"/>
      <c r="I140" s="1"/>
      <c r="J140" s="1"/>
      <c r="M140" s="4"/>
      <c r="N140" s="1"/>
      <c r="O140" s="1"/>
      <c r="P140" s="1"/>
      <c r="Q140" s="1"/>
      <c r="R140" s="1"/>
      <c r="S140" s="1"/>
      <c r="T140" s="1"/>
      <c r="U140" s="1"/>
      <c r="V140" s="1"/>
      <c r="Y140" s="4"/>
      <c r="Z140" s="1"/>
      <c r="AA140" s="1"/>
    </row>
    <row r="141" spans="1:27" x14ac:dyDescent="0.3">
      <c r="A141" s="4"/>
      <c r="B141" s="1"/>
      <c r="C141" s="1"/>
      <c r="D141" s="1"/>
      <c r="E141" s="1"/>
      <c r="F141" s="1"/>
      <c r="G141" s="1"/>
      <c r="H141" s="1"/>
      <c r="I141" s="1"/>
      <c r="J141" s="1"/>
      <c r="M141" s="4"/>
      <c r="N141" s="1"/>
      <c r="O141" s="1"/>
      <c r="P141" s="1"/>
      <c r="Q141" s="1"/>
      <c r="R141" s="1"/>
      <c r="S141" s="1"/>
      <c r="T141" s="1"/>
      <c r="U141" s="1"/>
      <c r="V141" s="1"/>
      <c r="Y141" s="4"/>
      <c r="Z141" s="1"/>
      <c r="AA141" s="1"/>
    </row>
    <row r="142" spans="1:27" x14ac:dyDescent="0.3">
      <c r="A142" s="4"/>
      <c r="B142" s="1"/>
      <c r="C142" s="1"/>
      <c r="D142" s="1"/>
      <c r="E142" s="1"/>
      <c r="F142" s="1"/>
      <c r="G142" s="1"/>
      <c r="H142" s="1"/>
      <c r="I142" s="1"/>
      <c r="J142" s="1"/>
      <c r="M142" s="4"/>
      <c r="N142" s="1"/>
      <c r="O142" s="1"/>
      <c r="P142" s="1"/>
      <c r="Q142" s="1"/>
      <c r="R142" s="1"/>
      <c r="S142" s="1"/>
      <c r="T142" s="1"/>
      <c r="U142" s="1"/>
      <c r="V142" s="1"/>
      <c r="Y142" s="4"/>
      <c r="Z142" s="1"/>
      <c r="AA142" s="1"/>
    </row>
    <row r="143" spans="1:27" x14ac:dyDescent="0.3">
      <c r="A143" s="4"/>
      <c r="B143" s="1"/>
      <c r="C143" s="1"/>
      <c r="D143" s="1"/>
      <c r="E143" s="1"/>
      <c r="F143" s="1"/>
      <c r="G143" s="1"/>
      <c r="H143" s="1"/>
      <c r="I143" s="1"/>
      <c r="J143" s="1"/>
      <c r="M143" s="4"/>
      <c r="N143" s="1"/>
      <c r="O143" s="1"/>
      <c r="P143" s="1"/>
      <c r="Q143" s="1"/>
      <c r="R143" s="1"/>
      <c r="S143" s="1"/>
      <c r="T143" s="1"/>
      <c r="U143" s="1"/>
      <c r="V143" s="1"/>
      <c r="Y143" s="4"/>
      <c r="Z143" s="1"/>
      <c r="AA143" s="1"/>
    </row>
    <row r="144" spans="1:27" x14ac:dyDescent="0.3">
      <c r="A144" s="4"/>
      <c r="B144" s="1"/>
      <c r="C144" s="1"/>
      <c r="D144" s="1"/>
      <c r="E144" s="1"/>
      <c r="F144" s="1"/>
      <c r="G144" s="1"/>
      <c r="H144" s="1"/>
      <c r="I144" s="1"/>
      <c r="J144" s="1"/>
      <c r="M144" s="4"/>
      <c r="N144" s="1"/>
      <c r="O144" s="1"/>
      <c r="P144" s="1"/>
      <c r="Q144" s="1"/>
      <c r="R144" s="1"/>
      <c r="S144" s="1"/>
      <c r="T144" s="1"/>
      <c r="U144" s="1"/>
      <c r="V144" s="1"/>
      <c r="Y144" s="4"/>
      <c r="Z144" s="1"/>
      <c r="AA144" s="1"/>
    </row>
    <row r="145" spans="1:27" x14ac:dyDescent="0.3">
      <c r="A145" s="4"/>
      <c r="B145" s="1"/>
      <c r="C145" s="1"/>
      <c r="D145" s="1"/>
      <c r="E145" s="1"/>
      <c r="F145" s="1"/>
      <c r="G145" s="1"/>
      <c r="H145" s="1"/>
      <c r="I145" s="1"/>
      <c r="J145" s="1"/>
      <c r="M145" s="4"/>
      <c r="N145" s="1"/>
      <c r="O145" s="1"/>
      <c r="P145" s="1"/>
      <c r="Q145" s="1"/>
      <c r="R145" s="1"/>
      <c r="S145" s="1"/>
      <c r="T145" s="1"/>
      <c r="U145" s="1"/>
      <c r="V145" s="1"/>
      <c r="Y145" s="4"/>
      <c r="Z145" s="1"/>
      <c r="AA145" s="1"/>
    </row>
    <row r="146" spans="1:27" x14ac:dyDescent="0.3">
      <c r="A146" s="4"/>
      <c r="B146" s="1"/>
      <c r="C146" s="1"/>
      <c r="D146" s="1"/>
      <c r="E146" s="1"/>
      <c r="F146" s="1"/>
      <c r="G146" s="1"/>
      <c r="H146" s="1"/>
      <c r="I146" s="1"/>
      <c r="J146" s="1"/>
      <c r="M146" s="4"/>
      <c r="N146" s="1"/>
      <c r="O146" s="1"/>
      <c r="P146" s="1"/>
      <c r="Q146" s="1"/>
      <c r="R146" s="1"/>
      <c r="S146" s="1"/>
      <c r="T146" s="1"/>
      <c r="U146" s="1"/>
      <c r="V146" s="1"/>
      <c r="Y146" s="4"/>
      <c r="Z146" s="1"/>
      <c r="AA146" s="1"/>
    </row>
    <row r="147" spans="1:27" x14ac:dyDescent="0.3">
      <c r="A147" s="4"/>
      <c r="B147" s="1"/>
      <c r="C147" s="1"/>
      <c r="D147" s="1"/>
      <c r="E147" s="1"/>
      <c r="F147" s="1"/>
      <c r="G147" s="1"/>
      <c r="H147" s="1"/>
      <c r="I147" s="1"/>
      <c r="J147" s="1"/>
      <c r="M147" s="4"/>
      <c r="N147" s="1"/>
      <c r="O147" s="1"/>
      <c r="P147" s="1"/>
      <c r="Q147" s="1"/>
      <c r="R147" s="1"/>
      <c r="S147" s="1"/>
      <c r="T147" s="1"/>
      <c r="U147" s="1"/>
      <c r="V147" s="1"/>
      <c r="Y147" s="4"/>
      <c r="Z147" s="1"/>
      <c r="AA147" s="1"/>
    </row>
    <row r="148" spans="1:27" x14ac:dyDescent="0.3">
      <c r="A148" s="4"/>
      <c r="B148" s="1"/>
      <c r="C148" s="1"/>
      <c r="D148" s="1"/>
      <c r="E148" s="1"/>
      <c r="F148" s="1"/>
      <c r="G148" s="1"/>
      <c r="H148" s="1"/>
      <c r="I148" s="1"/>
      <c r="J148" s="1"/>
      <c r="M148" s="4"/>
      <c r="N148" s="1"/>
      <c r="O148" s="1"/>
      <c r="P148" s="1"/>
      <c r="Q148" s="1"/>
      <c r="R148" s="1"/>
      <c r="S148" s="1"/>
      <c r="T148" s="1"/>
      <c r="U148" s="1"/>
      <c r="V148" s="1"/>
      <c r="Y148" s="4"/>
      <c r="Z148" s="1"/>
      <c r="AA148" s="1"/>
    </row>
    <row r="149" spans="1:27" x14ac:dyDescent="0.3">
      <c r="A149" s="4"/>
      <c r="B149" s="1"/>
      <c r="C149" s="1"/>
      <c r="D149" s="1"/>
      <c r="E149" s="1"/>
      <c r="F149" s="1"/>
      <c r="G149" s="1"/>
      <c r="H149" s="1"/>
      <c r="I149" s="1"/>
      <c r="J149" s="1"/>
      <c r="M149" s="4"/>
      <c r="N149" s="1"/>
      <c r="O149" s="1"/>
      <c r="P149" s="1"/>
      <c r="Q149" s="1"/>
      <c r="R149" s="1"/>
      <c r="S149" s="1"/>
      <c r="T149" s="1"/>
      <c r="U149" s="1"/>
      <c r="V149" s="1"/>
      <c r="Y149" s="4"/>
      <c r="Z149" s="1"/>
      <c r="AA149" s="1"/>
    </row>
    <row r="150" spans="1:27" x14ac:dyDescent="0.3">
      <c r="A150" s="4"/>
      <c r="B150" s="1"/>
      <c r="C150" s="1"/>
      <c r="D150" s="1"/>
      <c r="E150" s="1"/>
      <c r="F150" s="1"/>
      <c r="G150" s="1"/>
      <c r="H150" s="1"/>
      <c r="I150" s="1"/>
      <c r="J150" s="1"/>
      <c r="M150" s="4"/>
      <c r="N150" s="1"/>
      <c r="O150" s="1"/>
      <c r="P150" s="1"/>
      <c r="Q150" s="1"/>
      <c r="R150" s="1"/>
      <c r="S150" s="1"/>
      <c r="T150" s="1"/>
      <c r="U150" s="1"/>
      <c r="V150" s="1"/>
      <c r="Y150" s="4"/>
      <c r="Z150" s="1"/>
      <c r="AA150" s="1"/>
    </row>
    <row r="151" spans="1:27" x14ac:dyDescent="0.3">
      <c r="A151" s="4"/>
      <c r="B151" s="1"/>
      <c r="C151" s="1"/>
      <c r="D151" s="1"/>
      <c r="E151" s="1"/>
      <c r="F151" s="1"/>
      <c r="G151" s="1"/>
      <c r="H151" s="1"/>
      <c r="I151" s="1"/>
      <c r="J151" s="1"/>
      <c r="M151" s="4"/>
      <c r="N151" s="1"/>
      <c r="O151" s="1"/>
      <c r="P151" s="1"/>
      <c r="Q151" s="1"/>
      <c r="R151" s="1"/>
      <c r="S151" s="1"/>
      <c r="T151" s="1"/>
      <c r="U151" s="1"/>
      <c r="V151" s="1"/>
      <c r="Y151" s="4"/>
      <c r="Z151" s="1"/>
      <c r="AA151" s="1"/>
    </row>
    <row r="152" spans="1:27" x14ac:dyDescent="0.3">
      <c r="A152" s="4"/>
      <c r="B152" s="1"/>
      <c r="C152" s="1"/>
      <c r="D152" s="1"/>
      <c r="E152" s="1"/>
      <c r="F152" s="1"/>
      <c r="G152" s="1"/>
      <c r="H152" s="1"/>
      <c r="I152" s="1"/>
      <c r="J152" s="1"/>
      <c r="M152" s="4"/>
      <c r="N152" s="1"/>
      <c r="O152" s="1"/>
      <c r="P152" s="1"/>
      <c r="Q152" s="1"/>
      <c r="R152" s="1"/>
      <c r="S152" s="1"/>
      <c r="T152" s="1"/>
      <c r="U152" s="1"/>
      <c r="V152" s="1"/>
      <c r="Y152" s="4"/>
      <c r="Z152" s="1"/>
      <c r="AA152" s="1"/>
    </row>
    <row r="153" spans="1:27" x14ac:dyDescent="0.3">
      <c r="A153" s="4"/>
      <c r="B153" s="1"/>
      <c r="C153" s="1"/>
      <c r="D153" s="1"/>
      <c r="E153" s="1"/>
      <c r="F153" s="1"/>
      <c r="G153" s="1"/>
      <c r="H153" s="1"/>
      <c r="I153" s="1"/>
      <c r="J153" s="1"/>
      <c r="M153" s="4"/>
      <c r="N153" s="1"/>
      <c r="O153" s="1"/>
      <c r="P153" s="1"/>
      <c r="Q153" s="1"/>
      <c r="R153" s="1"/>
      <c r="S153" s="1"/>
      <c r="T153" s="1"/>
      <c r="U153" s="1"/>
      <c r="V153" s="1"/>
      <c r="Y153" s="4"/>
      <c r="Z153" s="1"/>
      <c r="AA153" s="1"/>
    </row>
    <row r="154" spans="1:27" x14ac:dyDescent="0.3">
      <c r="A154" s="4"/>
      <c r="B154" s="1"/>
      <c r="C154" s="1"/>
      <c r="D154" s="1"/>
      <c r="E154" s="1"/>
      <c r="F154" s="1"/>
      <c r="G154" s="1"/>
      <c r="H154" s="1"/>
      <c r="I154" s="1"/>
      <c r="J154" s="1"/>
      <c r="M154" s="4"/>
      <c r="N154" s="1"/>
      <c r="O154" s="1"/>
      <c r="P154" s="1"/>
      <c r="Q154" s="1"/>
      <c r="R154" s="1"/>
      <c r="S154" s="1"/>
      <c r="T154" s="1"/>
      <c r="U154" s="1"/>
      <c r="V154" s="1"/>
      <c r="Y154" s="4"/>
      <c r="Z154" s="1"/>
      <c r="AA154" s="1"/>
    </row>
    <row r="155" spans="1:27" x14ac:dyDescent="0.3">
      <c r="A155" s="4"/>
      <c r="B155" s="1"/>
      <c r="C155" s="1"/>
      <c r="D155" s="1"/>
      <c r="E155" s="1"/>
      <c r="F155" s="1"/>
      <c r="G155" s="1"/>
      <c r="H155" s="1"/>
      <c r="I155" s="1"/>
      <c r="J155" s="1"/>
      <c r="M155" s="4"/>
      <c r="N155" s="1"/>
      <c r="O155" s="1"/>
      <c r="P155" s="1"/>
      <c r="Q155" s="1"/>
      <c r="R155" s="1"/>
      <c r="S155" s="1"/>
      <c r="T155" s="1"/>
      <c r="U155" s="1"/>
      <c r="V155" s="1"/>
      <c r="Y155" s="4"/>
      <c r="Z155" s="1"/>
      <c r="AA155" s="1"/>
    </row>
    <row r="156" spans="1:27" x14ac:dyDescent="0.3">
      <c r="A156" s="4"/>
      <c r="B156" s="1"/>
      <c r="C156" s="1"/>
      <c r="D156" s="1"/>
      <c r="E156" s="1"/>
      <c r="F156" s="1"/>
      <c r="G156" s="1"/>
      <c r="H156" s="1"/>
      <c r="I156" s="1"/>
      <c r="J156" s="1"/>
      <c r="M156" s="4"/>
      <c r="N156" s="1"/>
      <c r="O156" s="1"/>
      <c r="P156" s="1"/>
      <c r="Q156" s="1"/>
      <c r="R156" s="1"/>
      <c r="S156" s="1"/>
      <c r="T156" s="1"/>
      <c r="U156" s="1"/>
      <c r="V156" s="1"/>
      <c r="Y156" s="4"/>
      <c r="Z156" s="1"/>
      <c r="AA156" s="1"/>
    </row>
    <row r="157" spans="1:27" x14ac:dyDescent="0.3">
      <c r="A157" s="4"/>
      <c r="B157" s="1"/>
      <c r="C157" s="1"/>
      <c r="D157" s="1"/>
      <c r="E157" s="1"/>
      <c r="F157" s="1"/>
      <c r="G157" s="1"/>
      <c r="H157" s="1"/>
      <c r="I157" s="1"/>
      <c r="J157" s="1"/>
      <c r="M157" s="4"/>
      <c r="N157" s="1"/>
      <c r="O157" s="1"/>
      <c r="P157" s="1"/>
      <c r="Q157" s="1"/>
      <c r="R157" s="1"/>
      <c r="S157" s="1"/>
      <c r="T157" s="1"/>
      <c r="U157" s="1"/>
      <c r="V157" s="1"/>
      <c r="Y157" s="4"/>
      <c r="Z157" s="1"/>
      <c r="AA157" s="1"/>
    </row>
    <row r="158" spans="1:27" x14ac:dyDescent="0.3">
      <c r="A158" s="4"/>
      <c r="B158" s="1"/>
      <c r="C158" s="1"/>
      <c r="D158" s="1"/>
      <c r="E158" s="1"/>
      <c r="F158" s="1"/>
      <c r="G158" s="1"/>
      <c r="H158" s="1"/>
      <c r="I158" s="1"/>
      <c r="J158" s="1"/>
      <c r="M158" s="4"/>
      <c r="N158" s="1"/>
      <c r="O158" s="1"/>
      <c r="P158" s="1"/>
      <c r="Q158" s="1"/>
      <c r="R158" s="1"/>
      <c r="S158" s="1"/>
      <c r="T158" s="1"/>
      <c r="U158" s="1"/>
      <c r="V158" s="1"/>
      <c r="Y158" s="4"/>
      <c r="Z158" s="1"/>
      <c r="AA158" s="1"/>
    </row>
    <row r="159" spans="1:27" x14ac:dyDescent="0.3">
      <c r="A159" s="4"/>
      <c r="B159" s="1"/>
      <c r="C159" s="1"/>
      <c r="D159" s="1"/>
      <c r="E159" s="1"/>
      <c r="F159" s="1"/>
      <c r="G159" s="1"/>
      <c r="H159" s="1"/>
      <c r="I159" s="1"/>
      <c r="J159" s="1"/>
      <c r="M159" s="4"/>
      <c r="N159" s="1"/>
      <c r="O159" s="1"/>
      <c r="P159" s="1"/>
      <c r="Q159" s="1"/>
      <c r="R159" s="1"/>
      <c r="S159" s="1"/>
      <c r="T159" s="1"/>
      <c r="U159" s="1"/>
      <c r="V159" s="1"/>
      <c r="Y159" s="4"/>
      <c r="Z159" s="1"/>
      <c r="AA159" s="1"/>
    </row>
    <row r="160" spans="1:27" x14ac:dyDescent="0.3">
      <c r="A160" s="4"/>
      <c r="B160" s="1"/>
      <c r="C160" s="1"/>
      <c r="D160" s="1"/>
      <c r="E160" s="1"/>
      <c r="F160" s="1"/>
      <c r="G160" s="1"/>
      <c r="H160" s="1"/>
      <c r="I160" s="1"/>
      <c r="J160" s="1"/>
      <c r="M160" s="4"/>
      <c r="N160" s="1"/>
      <c r="O160" s="1"/>
      <c r="P160" s="1"/>
      <c r="Q160" s="1"/>
      <c r="R160" s="1"/>
      <c r="S160" s="1"/>
      <c r="T160" s="1"/>
      <c r="U160" s="1"/>
      <c r="V160" s="1"/>
      <c r="Y160" s="4"/>
      <c r="Z160" s="1"/>
      <c r="AA160" s="1"/>
    </row>
    <row r="161" spans="1:27" x14ac:dyDescent="0.3">
      <c r="A161" s="4"/>
      <c r="B161" s="1"/>
      <c r="C161" s="1"/>
      <c r="D161" s="1"/>
      <c r="E161" s="1"/>
      <c r="F161" s="1"/>
      <c r="G161" s="1"/>
      <c r="H161" s="1"/>
      <c r="I161" s="1"/>
      <c r="J161" s="1"/>
      <c r="M161" s="4"/>
      <c r="N161" s="1"/>
      <c r="O161" s="1"/>
      <c r="P161" s="1"/>
      <c r="Q161" s="1"/>
      <c r="R161" s="1"/>
      <c r="S161" s="1"/>
      <c r="T161" s="1"/>
      <c r="U161" s="1"/>
      <c r="V161" s="1"/>
      <c r="Y161" s="4"/>
      <c r="Z161" s="1"/>
      <c r="AA161" s="1"/>
    </row>
    <row r="162" spans="1:27" x14ac:dyDescent="0.3">
      <c r="A162" s="4"/>
      <c r="B162" s="1"/>
      <c r="C162" s="1"/>
      <c r="D162" s="1"/>
      <c r="E162" s="1"/>
      <c r="F162" s="1"/>
      <c r="G162" s="1"/>
      <c r="H162" s="1"/>
      <c r="I162" s="1"/>
      <c r="J162" s="1"/>
      <c r="M162" s="4"/>
      <c r="N162" s="1"/>
      <c r="O162" s="1"/>
      <c r="P162" s="1"/>
      <c r="Q162" s="1"/>
      <c r="R162" s="1"/>
      <c r="S162" s="1"/>
      <c r="T162" s="1"/>
      <c r="U162" s="1"/>
      <c r="V162" s="1"/>
      <c r="Y162" s="4"/>
      <c r="Z162" s="1"/>
      <c r="AA162" s="1"/>
    </row>
    <row r="163" spans="1:27" x14ac:dyDescent="0.3">
      <c r="A163" s="4"/>
      <c r="B163" s="1"/>
      <c r="C163" s="1"/>
      <c r="D163" s="1"/>
      <c r="E163" s="1"/>
      <c r="F163" s="1"/>
      <c r="G163" s="1"/>
      <c r="H163" s="1"/>
      <c r="I163" s="1"/>
      <c r="J163" s="1"/>
      <c r="M163" s="4"/>
      <c r="N163" s="1"/>
      <c r="O163" s="1"/>
      <c r="P163" s="1"/>
      <c r="Q163" s="1"/>
      <c r="R163" s="1"/>
      <c r="S163" s="1"/>
      <c r="T163" s="1"/>
      <c r="U163" s="1"/>
      <c r="V163" s="1"/>
      <c r="Y163" s="4"/>
      <c r="Z163" s="1"/>
      <c r="AA163" s="1"/>
    </row>
    <row r="164" spans="1:27" x14ac:dyDescent="0.3">
      <c r="A164" s="4"/>
      <c r="B164" s="1"/>
      <c r="C164" s="1"/>
      <c r="D164" s="1"/>
      <c r="E164" s="1"/>
      <c r="F164" s="1"/>
      <c r="G164" s="1"/>
      <c r="H164" s="1"/>
      <c r="I164" s="1"/>
      <c r="J164" s="1"/>
      <c r="M164" s="4"/>
      <c r="N164" s="1"/>
      <c r="O164" s="1"/>
      <c r="P164" s="1"/>
      <c r="Q164" s="1"/>
      <c r="R164" s="1"/>
      <c r="S164" s="1"/>
      <c r="T164" s="1"/>
      <c r="U164" s="1"/>
      <c r="V164" s="1"/>
      <c r="Y164" s="4"/>
      <c r="Z164" s="1"/>
      <c r="AA164" s="1"/>
    </row>
    <row r="165" spans="1:27" x14ac:dyDescent="0.3">
      <c r="A165" s="4"/>
      <c r="B165" s="1"/>
      <c r="C165" s="1"/>
      <c r="D165" s="1"/>
      <c r="E165" s="1"/>
      <c r="F165" s="1"/>
      <c r="G165" s="1"/>
      <c r="H165" s="1"/>
      <c r="I165" s="1"/>
      <c r="J165" s="1"/>
      <c r="M165" s="4"/>
      <c r="N165" s="1"/>
      <c r="O165" s="1"/>
      <c r="P165" s="1"/>
      <c r="Q165" s="1"/>
      <c r="R165" s="1"/>
      <c r="S165" s="1"/>
      <c r="T165" s="1"/>
      <c r="U165" s="1"/>
      <c r="V165" s="1"/>
      <c r="Y165" s="4"/>
      <c r="Z165" s="1"/>
      <c r="AA165" s="1"/>
    </row>
    <row r="166" spans="1:27" x14ac:dyDescent="0.3">
      <c r="A166" s="4"/>
      <c r="B166" s="1"/>
      <c r="C166" s="1"/>
      <c r="D166" s="1"/>
      <c r="E166" s="1"/>
      <c r="F166" s="1"/>
      <c r="G166" s="1"/>
      <c r="H166" s="1"/>
      <c r="I166" s="1"/>
      <c r="J166" s="1"/>
      <c r="M166" s="4"/>
      <c r="N166" s="1"/>
      <c r="O166" s="1"/>
      <c r="P166" s="1"/>
      <c r="Q166" s="1"/>
      <c r="R166" s="1"/>
      <c r="S166" s="1"/>
      <c r="T166" s="1"/>
      <c r="U166" s="1"/>
      <c r="V166" s="1"/>
      <c r="Y166" s="4"/>
      <c r="Z166" s="1"/>
      <c r="AA166" s="1"/>
    </row>
    <row r="167" spans="1:27" x14ac:dyDescent="0.3">
      <c r="A167" s="4"/>
      <c r="B167" s="1"/>
      <c r="C167" s="1"/>
      <c r="D167" s="1"/>
      <c r="E167" s="1"/>
      <c r="F167" s="1"/>
      <c r="G167" s="1"/>
      <c r="H167" s="1"/>
      <c r="I167" s="1"/>
      <c r="J167" s="1"/>
      <c r="M167" s="4"/>
      <c r="N167" s="1"/>
      <c r="O167" s="1"/>
      <c r="P167" s="1"/>
      <c r="Q167" s="1"/>
      <c r="R167" s="1"/>
      <c r="S167" s="1"/>
      <c r="T167" s="1"/>
      <c r="U167" s="1"/>
      <c r="V167" s="1"/>
      <c r="Y167" s="4"/>
      <c r="Z167" s="1"/>
      <c r="AA167" s="1"/>
    </row>
    <row r="168" spans="1:27" x14ac:dyDescent="0.3">
      <c r="A168" s="4"/>
      <c r="B168" s="1"/>
      <c r="C168" s="1"/>
      <c r="D168" s="1"/>
      <c r="E168" s="1"/>
      <c r="F168" s="1"/>
      <c r="G168" s="1"/>
      <c r="H168" s="1"/>
      <c r="I168" s="1"/>
      <c r="J168" s="1"/>
      <c r="M168" s="4"/>
      <c r="N168" s="1"/>
      <c r="O168" s="1"/>
      <c r="P168" s="1"/>
      <c r="Q168" s="1"/>
      <c r="R168" s="1"/>
      <c r="S168" s="1"/>
      <c r="T168" s="1"/>
      <c r="U168" s="1"/>
      <c r="V168" s="1"/>
      <c r="Y168" s="4"/>
      <c r="Z168" s="1"/>
      <c r="AA168" s="1"/>
    </row>
    <row r="169" spans="1:27" x14ac:dyDescent="0.3">
      <c r="A169" s="4"/>
      <c r="B169" s="1"/>
      <c r="C169" s="1"/>
      <c r="D169" s="1"/>
      <c r="E169" s="1"/>
      <c r="F169" s="1"/>
      <c r="G169" s="1"/>
      <c r="H169" s="1"/>
      <c r="I169" s="1"/>
      <c r="J169" s="1"/>
      <c r="M169" s="4"/>
      <c r="N169" s="1"/>
      <c r="O169" s="1"/>
      <c r="P169" s="1"/>
      <c r="Q169" s="1"/>
      <c r="R169" s="1"/>
      <c r="S169" s="1"/>
      <c r="T169" s="1"/>
      <c r="U169" s="1"/>
      <c r="V169" s="1"/>
      <c r="Y169" s="4"/>
      <c r="Z169" s="1"/>
      <c r="AA169" s="1"/>
    </row>
    <row r="170" spans="1:27" x14ac:dyDescent="0.3">
      <c r="A170" s="4"/>
      <c r="B170" s="1"/>
      <c r="C170" s="1"/>
      <c r="D170" s="1"/>
      <c r="E170" s="1"/>
      <c r="F170" s="1"/>
      <c r="G170" s="1"/>
      <c r="H170" s="1"/>
      <c r="I170" s="1"/>
      <c r="J170" s="1"/>
      <c r="M170" s="4"/>
      <c r="N170" s="1"/>
      <c r="O170" s="1"/>
      <c r="P170" s="1"/>
      <c r="Q170" s="1"/>
      <c r="R170" s="1"/>
      <c r="S170" s="1"/>
      <c r="T170" s="1"/>
      <c r="U170" s="1"/>
      <c r="V170" s="1"/>
      <c r="Y170" s="4"/>
      <c r="Z170" s="1"/>
      <c r="AA170" s="1"/>
    </row>
    <row r="171" spans="1:27" x14ac:dyDescent="0.3">
      <c r="A171" s="4"/>
      <c r="B171" s="1"/>
      <c r="C171" s="1"/>
      <c r="D171" s="1"/>
      <c r="E171" s="1"/>
      <c r="F171" s="1"/>
      <c r="G171" s="1"/>
      <c r="H171" s="1"/>
      <c r="I171" s="1"/>
      <c r="J171" s="1"/>
      <c r="M171" s="4"/>
      <c r="N171" s="1"/>
      <c r="O171" s="1"/>
      <c r="P171" s="1"/>
      <c r="Q171" s="1"/>
      <c r="R171" s="1"/>
      <c r="S171" s="1"/>
      <c r="T171" s="1"/>
      <c r="U171" s="1"/>
      <c r="V171" s="1"/>
      <c r="Y171" s="4"/>
      <c r="Z171" s="1"/>
      <c r="AA171" s="1"/>
    </row>
    <row r="172" spans="1:27" x14ac:dyDescent="0.3">
      <c r="A172" s="4"/>
      <c r="B172" s="1"/>
      <c r="C172" s="1"/>
      <c r="D172" s="1"/>
      <c r="E172" s="1"/>
      <c r="F172" s="1"/>
      <c r="G172" s="1"/>
      <c r="H172" s="1"/>
      <c r="I172" s="1"/>
      <c r="J172" s="1"/>
      <c r="M172" s="4"/>
      <c r="N172" s="1"/>
      <c r="O172" s="1"/>
      <c r="P172" s="1"/>
      <c r="Q172" s="1"/>
      <c r="R172" s="1"/>
      <c r="S172" s="1"/>
      <c r="T172" s="1"/>
      <c r="U172" s="1"/>
      <c r="V172" s="1"/>
      <c r="Y172" s="4"/>
      <c r="Z172" s="1"/>
      <c r="AA172" s="1"/>
    </row>
    <row r="173" spans="1:27" x14ac:dyDescent="0.3">
      <c r="A173" s="4"/>
      <c r="B173" s="1"/>
      <c r="C173" s="1"/>
      <c r="D173" s="1"/>
      <c r="E173" s="1"/>
      <c r="F173" s="1"/>
      <c r="G173" s="1"/>
      <c r="H173" s="1"/>
      <c r="I173" s="1"/>
      <c r="J173" s="1"/>
      <c r="M173" s="4"/>
      <c r="N173" s="1"/>
      <c r="O173" s="1"/>
      <c r="P173" s="1"/>
      <c r="Q173" s="1"/>
      <c r="R173" s="1"/>
      <c r="S173" s="1"/>
      <c r="T173" s="1"/>
      <c r="U173" s="1"/>
      <c r="V173" s="1"/>
      <c r="Y173" s="4"/>
      <c r="Z173" s="1"/>
      <c r="AA173" s="1"/>
    </row>
    <row r="174" spans="1:27" x14ac:dyDescent="0.3">
      <c r="A174" s="4"/>
      <c r="B174" s="1"/>
      <c r="C174" s="1"/>
      <c r="D174" s="1"/>
      <c r="E174" s="1"/>
      <c r="F174" s="1"/>
      <c r="G174" s="1"/>
      <c r="H174" s="1"/>
      <c r="I174" s="1"/>
      <c r="J174" s="1"/>
      <c r="M174" s="4"/>
      <c r="N174" s="1"/>
      <c r="O174" s="1"/>
      <c r="P174" s="1"/>
      <c r="Q174" s="1"/>
      <c r="R174" s="1"/>
      <c r="S174" s="1"/>
      <c r="T174" s="1"/>
      <c r="U174" s="1"/>
      <c r="V174" s="1"/>
      <c r="Y174" s="4"/>
      <c r="Z174" s="1"/>
      <c r="AA174" s="1"/>
    </row>
    <row r="175" spans="1:27" x14ac:dyDescent="0.3">
      <c r="A175" s="4"/>
      <c r="B175" s="1"/>
      <c r="C175" s="1"/>
      <c r="D175" s="1"/>
      <c r="E175" s="1"/>
      <c r="F175" s="1"/>
      <c r="G175" s="1"/>
      <c r="H175" s="1"/>
      <c r="I175" s="1"/>
      <c r="J175" s="1"/>
      <c r="M175" s="4"/>
      <c r="N175" s="1"/>
      <c r="O175" s="1"/>
      <c r="P175" s="1"/>
      <c r="Q175" s="1"/>
      <c r="R175" s="1"/>
      <c r="S175" s="1"/>
      <c r="T175" s="1"/>
      <c r="U175" s="1"/>
      <c r="V175" s="1"/>
      <c r="Y175" s="4"/>
      <c r="Z175" s="1"/>
      <c r="AA175" s="1"/>
    </row>
    <row r="176" spans="1:27" x14ac:dyDescent="0.3">
      <c r="A176" s="4"/>
      <c r="B176" s="1"/>
      <c r="C176" s="1"/>
      <c r="D176" s="1"/>
      <c r="E176" s="1"/>
      <c r="F176" s="1"/>
      <c r="G176" s="1"/>
      <c r="H176" s="1"/>
      <c r="I176" s="1"/>
      <c r="J176" s="1"/>
      <c r="M176" s="4"/>
      <c r="N176" s="1"/>
      <c r="O176" s="1"/>
      <c r="P176" s="1"/>
      <c r="Q176" s="1"/>
      <c r="R176" s="1"/>
      <c r="S176" s="1"/>
      <c r="T176" s="1"/>
      <c r="U176" s="1"/>
      <c r="V176" s="1"/>
      <c r="Y176" s="4"/>
      <c r="Z176" s="1"/>
      <c r="AA176" s="1"/>
    </row>
    <row r="177" spans="1:27" x14ac:dyDescent="0.3">
      <c r="A177" s="4"/>
      <c r="B177" s="1"/>
      <c r="C177" s="1"/>
      <c r="D177" s="1"/>
      <c r="E177" s="1"/>
      <c r="F177" s="1"/>
      <c r="G177" s="1"/>
      <c r="H177" s="1"/>
      <c r="I177" s="1"/>
      <c r="J177" s="1"/>
      <c r="M177" s="4"/>
      <c r="N177" s="1"/>
      <c r="O177" s="1"/>
      <c r="P177" s="1"/>
      <c r="Q177" s="1"/>
      <c r="R177" s="1"/>
      <c r="S177" s="1"/>
      <c r="T177" s="1"/>
      <c r="U177" s="1"/>
      <c r="V177" s="1"/>
      <c r="Y177" s="4"/>
      <c r="Z177" s="1"/>
      <c r="AA177" s="1"/>
    </row>
    <row r="178" spans="1:27" x14ac:dyDescent="0.3">
      <c r="A178" s="4"/>
      <c r="B178" s="1"/>
      <c r="C178" s="1"/>
      <c r="D178" s="1"/>
      <c r="E178" s="1"/>
      <c r="F178" s="1"/>
      <c r="G178" s="1"/>
      <c r="H178" s="1"/>
      <c r="I178" s="1"/>
      <c r="J178" s="1"/>
      <c r="M178" s="4"/>
      <c r="N178" s="1"/>
      <c r="O178" s="1"/>
      <c r="P178" s="1"/>
      <c r="Q178" s="1"/>
      <c r="R178" s="1"/>
      <c r="S178" s="1"/>
      <c r="T178" s="1"/>
      <c r="U178" s="1"/>
      <c r="V178" s="1"/>
      <c r="Y178" s="4"/>
      <c r="Z178" s="1"/>
      <c r="AA178" s="1"/>
    </row>
    <row r="179" spans="1:27" x14ac:dyDescent="0.3">
      <c r="A179" s="4"/>
      <c r="B179" s="1"/>
      <c r="C179" s="1"/>
      <c r="D179" s="1"/>
      <c r="E179" s="1"/>
      <c r="F179" s="1"/>
      <c r="G179" s="1"/>
      <c r="H179" s="1"/>
      <c r="I179" s="1"/>
      <c r="J179" s="1"/>
      <c r="M179" s="4"/>
      <c r="N179" s="1"/>
      <c r="O179" s="1"/>
      <c r="P179" s="1"/>
      <c r="Q179" s="1"/>
      <c r="R179" s="1"/>
      <c r="S179" s="1"/>
      <c r="T179" s="1"/>
      <c r="U179" s="1"/>
      <c r="V179" s="1"/>
      <c r="Y179" s="4"/>
      <c r="Z179" s="1"/>
      <c r="AA179" s="1"/>
    </row>
    <row r="180" spans="1:27" x14ac:dyDescent="0.3">
      <c r="A180" s="4"/>
      <c r="B180" s="1"/>
      <c r="C180" s="1"/>
      <c r="D180" s="1"/>
      <c r="E180" s="1"/>
      <c r="F180" s="1"/>
      <c r="G180" s="1"/>
      <c r="H180" s="1"/>
      <c r="I180" s="1"/>
      <c r="J180" s="1"/>
      <c r="M180" s="4"/>
      <c r="N180" s="1"/>
      <c r="O180" s="1"/>
      <c r="P180" s="1"/>
      <c r="Q180" s="1"/>
      <c r="R180" s="1"/>
      <c r="S180" s="1"/>
      <c r="T180" s="1"/>
      <c r="U180" s="1"/>
      <c r="V180" s="1"/>
      <c r="Y180" s="4"/>
      <c r="Z180" s="1"/>
      <c r="AA180" s="1"/>
    </row>
    <row r="181" spans="1:27" x14ac:dyDescent="0.3">
      <c r="A181" s="4"/>
      <c r="B181" s="1"/>
      <c r="C181" s="1"/>
      <c r="D181" s="1"/>
      <c r="E181" s="1"/>
      <c r="F181" s="1"/>
      <c r="G181" s="1"/>
      <c r="H181" s="1"/>
      <c r="I181" s="1"/>
      <c r="J181" s="1"/>
      <c r="M181" s="4"/>
      <c r="N181" s="1"/>
      <c r="O181" s="1"/>
      <c r="P181" s="1"/>
      <c r="Q181" s="1"/>
      <c r="R181" s="1"/>
      <c r="S181" s="1"/>
      <c r="T181" s="1"/>
      <c r="U181" s="1"/>
      <c r="V181" s="1"/>
      <c r="Y181" s="4"/>
      <c r="Z181" s="1"/>
      <c r="AA181" s="1"/>
    </row>
    <row r="182" spans="1:27" x14ac:dyDescent="0.3">
      <c r="A182" s="4"/>
      <c r="B182" s="1"/>
      <c r="C182" s="1"/>
      <c r="D182" s="1"/>
      <c r="E182" s="1"/>
      <c r="F182" s="1"/>
      <c r="G182" s="1"/>
      <c r="H182" s="1"/>
      <c r="I182" s="1"/>
      <c r="J182" s="1"/>
      <c r="M182" s="4"/>
      <c r="N182" s="1"/>
      <c r="O182" s="1"/>
      <c r="P182" s="1"/>
      <c r="Q182" s="1"/>
      <c r="R182" s="1"/>
      <c r="S182" s="1"/>
      <c r="T182" s="1"/>
      <c r="U182" s="1"/>
      <c r="V182" s="1"/>
      <c r="Y182" s="4"/>
      <c r="Z182" s="1"/>
      <c r="AA182" s="1"/>
    </row>
    <row r="183" spans="1:27" x14ac:dyDescent="0.3">
      <c r="A183" s="4"/>
      <c r="B183" s="1"/>
      <c r="C183" s="1"/>
      <c r="D183" s="1"/>
      <c r="E183" s="1"/>
      <c r="F183" s="1"/>
      <c r="G183" s="1"/>
      <c r="H183" s="1"/>
      <c r="I183" s="1"/>
      <c r="J183" s="1"/>
      <c r="M183" s="4"/>
      <c r="N183" s="1"/>
      <c r="O183" s="1"/>
      <c r="P183" s="1"/>
      <c r="Q183" s="1"/>
      <c r="R183" s="1"/>
      <c r="S183" s="1"/>
      <c r="T183" s="1"/>
      <c r="U183" s="1"/>
      <c r="V183" s="1"/>
      <c r="Y183" s="4"/>
      <c r="Z183" s="1"/>
      <c r="AA183" s="1"/>
    </row>
    <row r="184" spans="1:27" x14ac:dyDescent="0.3">
      <c r="A184" s="4"/>
      <c r="B184" s="1"/>
      <c r="C184" s="1"/>
      <c r="D184" s="1"/>
      <c r="E184" s="1"/>
      <c r="F184" s="1"/>
      <c r="G184" s="1"/>
      <c r="H184" s="1"/>
      <c r="I184" s="1"/>
      <c r="J184" s="1"/>
      <c r="M184" s="4"/>
      <c r="N184" s="1"/>
      <c r="O184" s="1"/>
      <c r="P184" s="1"/>
      <c r="Q184" s="1"/>
      <c r="R184" s="1"/>
      <c r="S184" s="1"/>
      <c r="T184" s="1"/>
      <c r="U184" s="1"/>
      <c r="V184" s="1"/>
      <c r="Y184" s="4"/>
      <c r="Z184" s="1"/>
      <c r="AA184" s="1"/>
    </row>
    <row r="185" spans="1:27" x14ac:dyDescent="0.3">
      <c r="A185" s="4"/>
      <c r="B185" s="1"/>
      <c r="C185" s="1"/>
      <c r="D185" s="1"/>
      <c r="E185" s="1"/>
      <c r="F185" s="1"/>
      <c r="G185" s="1"/>
      <c r="H185" s="1"/>
      <c r="I185" s="1"/>
      <c r="J185" s="1"/>
      <c r="M185" s="4"/>
      <c r="N185" s="1"/>
      <c r="O185" s="1"/>
      <c r="P185" s="1"/>
      <c r="Q185" s="1"/>
      <c r="R185" s="1"/>
      <c r="S185" s="1"/>
      <c r="T185" s="1"/>
      <c r="U185" s="1"/>
      <c r="V185" s="1"/>
      <c r="Y185" s="4"/>
      <c r="Z185" s="1"/>
      <c r="AA185" s="1"/>
    </row>
    <row r="186" spans="1:27" x14ac:dyDescent="0.3">
      <c r="A186" s="4"/>
      <c r="B186" s="1"/>
      <c r="C186" s="1"/>
      <c r="D186" s="1"/>
      <c r="E186" s="1"/>
      <c r="F186" s="1"/>
      <c r="G186" s="1"/>
      <c r="H186" s="1"/>
      <c r="I186" s="1"/>
      <c r="J186" s="1"/>
      <c r="M186" s="4"/>
      <c r="N186" s="1"/>
      <c r="O186" s="1"/>
      <c r="P186" s="1"/>
      <c r="Q186" s="1"/>
      <c r="R186" s="1"/>
      <c r="S186" s="1"/>
      <c r="T186" s="1"/>
      <c r="U186" s="1"/>
      <c r="V186" s="1"/>
      <c r="Y186" s="4"/>
      <c r="Z186" s="1"/>
      <c r="AA186" s="1"/>
    </row>
    <row r="187" spans="1:27" x14ac:dyDescent="0.3">
      <c r="A187" s="4"/>
      <c r="B187" s="1"/>
      <c r="C187" s="1"/>
      <c r="D187" s="1"/>
      <c r="E187" s="1"/>
      <c r="F187" s="1"/>
      <c r="G187" s="1"/>
      <c r="H187" s="1"/>
      <c r="I187" s="1"/>
      <c r="J187" s="1"/>
      <c r="M187" s="4"/>
      <c r="N187" s="1"/>
      <c r="O187" s="1"/>
      <c r="P187" s="1"/>
      <c r="Q187" s="1"/>
      <c r="R187" s="1"/>
      <c r="S187" s="1"/>
      <c r="T187" s="1"/>
      <c r="U187" s="1"/>
      <c r="V187" s="1"/>
      <c r="Y187" s="4"/>
      <c r="Z187" s="1"/>
      <c r="AA187" s="1"/>
    </row>
    <row r="188" spans="1:27" x14ac:dyDescent="0.3">
      <c r="A188" s="4"/>
      <c r="B188" s="1"/>
      <c r="C188" s="1"/>
      <c r="D188" s="1"/>
      <c r="E188" s="1"/>
      <c r="F188" s="1"/>
      <c r="G188" s="1"/>
      <c r="H188" s="1"/>
      <c r="I188" s="1"/>
      <c r="J188" s="1"/>
      <c r="M188" s="4"/>
      <c r="N188" s="1"/>
      <c r="O188" s="1"/>
      <c r="P188" s="1"/>
      <c r="Q188" s="1"/>
      <c r="R188" s="1"/>
      <c r="S188" s="1"/>
      <c r="T188" s="1"/>
      <c r="U188" s="1"/>
      <c r="V188" s="1"/>
      <c r="Y188" s="4"/>
      <c r="Z188" s="1"/>
      <c r="AA188" s="1"/>
    </row>
    <row r="189" spans="1:27" x14ac:dyDescent="0.3">
      <c r="A189" s="4"/>
      <c r="B189" s="1"/>
      <c r="C189" s="1"/>
      <c r="D189" s="1"/>
      <c r="E189" s="1"/>
      <c r="F189" s="1"/>
      <c r="G189" s="1"/>
      <c r="H189" s="1"/>
      <c r="I189" s="1"/>
      <c r="J189" s="1"/>
      <c r="M189" s="4"/>
      <c r="N189" s="1"/>
      <c r="O189" s="1"/>
      <c r="P189" s="1"/>
      <c r="Q189" s="1"/>
      <c r="R189" s="1"/>
      <c r="S189" s="1"/>
      <c r="T189" s="1"/>
      <c r="U189" s="1"/>
      <c r="V189" s="1"/>
      <c r="Y189" s="4"/>
      <c r="Z189" s="1"/>
      <c r="AA189" s="1"/>
    </row>
    <row r="190" spans="1:27" x14ac:dyDescent="0.3">
      <c r="A190" s="4"/>
      <c r="B190" s="1"/>
      <c r="C190" s="1"/>
      <c r="D190" s="1"/>
      <c r="E190" s="1"/>
      <c r="F190" s="1"/>
      <c r="G190" s="1"/>
      <c r="H190" s="1"/>
      <c r="I190" s="1"/>
      <c r="J190" s="1"/>
      <c r="M190" s="4"/>
      <c r="N190" s="1"/>
      <c r="O190" s="1"/>
      <c r="P190" s="1"/>
      <c r="Q190" s="1"/>
      <c r="R190" s="1"/>
      <c r="S190" s="1"/>
      <c r="T190" s="1"/>
      <c r="U190" s="1"/>
      <c r="V190" s="1"/>
      <c r="Y190" s="4"/>
      <c r="Z190" s="1"/>
      <c r="AA190" s="1"/>
    </row>
    <row r="191" spans="1:27" x14ac:dyDescent="0.3">
      <c r="A191" s="4"/>
      <c r="B191" s="1"/>
      <c r="C191" s="1"/>
      <c r="D191" s="1"/>
      <c r="E191" s="1"/>
      <c r="F191" s="1"/>
      <c r="G191" s="1"/>
      <c r="H191" s="1"/>
      <c r="I191" s="1"/>
      <c r="J191" s="1"/>
      <c r="M191" s="4"/>
      <c r="N191" s="1"/>
      <c r="O191" s="1"/>
      <c r="P191" s="1"/>
      <c r="Q191" s="1"/>
      <c r="R191" s="1"/>
      <c r="S191" s="1"/>
      <c r="T191" s="1"/>
      <c r="U191" s="1"/>
      <c r="V191" s="1"/>
      <c r="Y191" s="4"/>
      <c r="Z191" s="1"/>
      <c r="AA191" s="1"/>
    </row>
    <row r="192" spans="1:27" x14ac:dyDescent="0.3">
      <c r="A192" s="4"/>
      <c r="B192" s="1"/>
      <c r="C192" s="1"/>
      <c r="D192" s="1"/>
      <c r="E192" s="1"/>
      <c r="F192" s="1"/>
      <c r="G192" s="1"/>
      <c r="H192" s="1"/>
      <c r="I192" s="1"/>
      <c r="J192" s="1"/>
      <c r="M192" s="4"/>
      <c r="N192" s="1"/>
      <c r="O192" s="1"/>
      <c r="P192" s="1"/>
      <c r="Q192" s="1"/>
      <c r="R192" s="1"/>
      <c r="S192" s="1"/>
      <c r="T192" s="1"/>
      <c r="U192" s="1"/>
      <c r="V192" s="1"/>
      <c r="Y192" s="4"/>
      <c r="Z192" s="1"/>
      <c r="AA192" s="1"/>
    </row>
    <row r="193" spans="1:27" x14ac:dyDescent="0.3">
      <c r="A193" s="4"/>
      <c r="B193" s="1"/>
      <c r="C193" s="1"/>
      <c r="D193" s="1"/>
      <c r="E193" s="1"/>
      <c r="F193" s="1"/>
      <c r="G193" s="1"/>
      <c r="H193" s="1"/>
      <c r="I193" s="1"/>
      <c r="J193" s="1"/>
      <c r="M193" s="4"/>
      <c r="N193" s="1"/>
      <c r="O193" s="1"/>
      <c r="P193" s="1"/>
      <c r="Q193" s="1"/>
      <c r="R193" s="1"/>
      <c r="S193" s="1"/>
      <c r="T193" s="1"/>
      <c r="U193" s="1"/>
      <c r="V193" s="1"/>
      <c r="Y193" s="4"/>
      <c r="Z193" s="1"/>
      <c r="AA193" s="1"/>
    </row>
    <row r="194" spans="1:27" x14ac:dyDescent="0.3">
      <c r="A194" s="4"/>
      <c r="B194" s="1"/>
      <c r="C194" s="1"/>
      <c r="D194" s="1"/>
      <c r="E194" s="1"/>
      <c r="F194" s="1"/>
      <c r="G194" s="1"/>
      <c r="H194" s="1"/>
      <c r="I194" s="1"/>
      <c r="J194" s="1"/>
      <c r="M194" s="4"/>
      <c r="N194" s="1"/>
      <c r="O194" s="1"/>
      <c r="P194" s="1"/>
      <c r="Q194" s="1"/>
      <c r="R194" s="1"/>
      <c r="S194" s="1"/>
      <c r="T194" s="1"/>
      <c r="U194" s="1"/>
      <c r="V194" s="1"/>
      <c r="Y194" s="4"/>
      <c r="Z194" s="1"/>
      <c r="AA194" s="1"/>
    </row>
    <row r="195" spans="1:27" x14ac:dyDescent="0.3">
      <c r="A195" s="4"/>
      <c r="B195" s="1"/>
      <c r="C195" s="1"/>
      <c r="D195" s="1"/>
      <c r="E195" s="1"/>
      <c r="F195" s="1"/>
      <c r="G195" s="1"/>
      <c r="H195" s="1"/>
      <c r="I195" s="1"/>
      <c r="J195" s="1"/>
      <c r="M195" s="4"/>
      <c r="N195" s="1"/>
      <c r="O195" s="1"/>
      <c r="P195" s="1"/>
      <c r="Q195" s="1"/>
      <c r="R195" s="1"/>
      <c r="S195" s="1"/>
      <c r="T195" s="1"/>
      <c r="U195" s="1"/>
      <c r="V195" s="1"/>
      <c r="Y195" s="4"/>
      <c r="Z195" s="1"/>
      <c r="AA195" s="1"/>
    </row>
    <row r="196" spans="1:27" x14ac:dyDescent="0.3">
      <c r="A196" s="4"/>
      <c r="B196" s="1"/>
      <c r="C196" s="1"/>
      <c r="D196" s="1"/>
      <c r="E196" s="1"/>
      <c r="F196" s="1"/>
      <c r="G196" s="1"/>
      <c r="H196" s="1"/>
      <c r="I196" s="1"/>
      <c r="J196" s="1"/>
      <c r="M196" s="4"/>
      <c r="N196" s="1"/>
      <c r="O196" s="1"/>
      <c r="P196" s="1"/>
      <c r="Q196" s="1"/>
      <c r="R196" s="1"/>
      <c r="S196" s="1"/>
      <c r="T196" s="1"/>
      <c r="U196" s="1"/>
      <c r="V196" s="1"/>
      <c r="Y196" s="4"/>
      <c r="Z196" s="1"/>
      <c r="AA196" s="1"/>
    </row>
    <row r="197" spans="1:27" x14ac:dyDescent="0.3">
      <c r="A197" s="4"/>
      <c r="B197" s="1"/>
      <c r="C197" s="1"/>
      <c r="D197" s="1"/>
      <c r="E197" s="1"/>
      <c r="F197" s="1"/>
      <c r="G197" s="1"/>
      <c r="H197" s="1"/>
      <c r="I197" s="1"/>
      <c r="J197" s="1"/>
      <c r="M197" s="4"/>
      <c r="N197" s="1"/>
      <c r="O197" s="1"/>
      <c r="P197" s="1"/>
      <c r="Q197" s="1"/>
      <c r="R197" s="1"/>
      <c r="S197" s="1"/>
      <c r="T197" s="1"/>
      <c r="U197" s="1"/>
      <c r="V197" s="1"/>
      <c r="Y197" s="4"/>
      <c r="Z197" s="1"/>
      <c r="AA197" s="1"/>
    </row>
    <row r="198" spans="1:27" x14ac:dyDescent="0.3">
      <c r="A198" s="4"/>
      <c r="B198" s="1"/>
      <c r="C198" s="1"/>
      <c r="D198" s="1"/>
      <c r="E198" s="1"/>
      <c r="F198" s="1"/>
      <c r="G198" s="1"/>
      <c r="H198" s="1"/>
      <c r="I198" s="1"/>
      <c r="J198" s="1"/>
      <c r="M198" s="4"/>
      <c r="N198" s="1"/>
      <c r="O198" s="1"/>
      <c r="P198" s="1"/>
      <c r="Q198" s="1"/>
      <c r="R198" s="1"/>
      <c r="S198" s="1"/>
      <c r="T198" s="1"/>
      <c r="U198" s="1"/>
      <c r="V198" s="1"/>
      <c r="Y198" s="4"/>
      <c r="Z198" s="1"/>
      <c r="AA198" s="1"/>
    </row>
    <row r="199" spans="1:27" x14ac:dyDescent="0.3">
      <c r="A199" s="4"/>
      <c r="B199" s="1"/>
      <c r="C199" s="1"/>
      <c r="D199" s="1"/>
      <c r="E199" s="1"/>
      <c r="F199" s="1"/>
      <c r="G199" s="1"/>
      <c r="H199" s="1"/>
      <c r="I199" s="1"/>
      <c r="J199" s="1"/>
      <c r="M199" s="4"/>
      <c r="N199" s="1"/>
      <c r="O199" s="1"/>
      <c r="P199" s="1"/>
      <c r="Q199" s="1"/>
      <c r="R199" s="1"/>
      <c r="S199" s="1"/>
      <c r="T199" s="1"/>
      <c r="U199" s="1"/>
      <c r="V199" s="1"/>
      <c r="Y199" s="4"/>
      <c r="Z199" s="1"/>
      <c r="AA199" s="1"/>
    </row>
    <row r="200" spans="1:27" x14ac:dyDescent="0.3">
      <c r="A200" s="4"/>
      <c r="B200" s="1"/>
      <c r="C200" s="1"/>
      <c r="D200" s="1"/>
      <c r="E200" s="1"/>
      <c r="F200" s="1"/>
      <c r="G200" s="1"/>
      <c r="H200" s="1"/>
      <c r="I200" s="1"/>
      <c r="J200" s="1"/>
      <c r="M200" s="4"/>
      <c r="N200" s="1"/>
      <c r="O200" s="1"/>
      <c r="P200" s="1"/>
      <c r="Q200" s="1"/>
      <c r="R200" s="1"/>
      <c r="S200" s="1"/>
      <c r="T200" s="1"/>
      <c r="U200" s="1"/>
      <c r="V200" s="1"/>
      <c r="Y200" s="4"/>
      <c r="Z200" s="1"/>
      <c r="AA200" s="1"/>
    </row>
    <row r="201" spans="1:27" x14ac:dyDescent="0.3">
      <c r="A201" s="4"/>
      <c r="B201" s="1"/>
      <c r="C201" s="1"/>
      <c r="D201" s="1"/>
      <c r="E201" s="1"/>
      <c r="F201" s="1"/>
      <c r="G201" s="1"/>
      <c r="H201" s="1"/>
      <c r="I201" s="1"/>
      <c r="J201" s="1"/>
      <c r="M201" s="4"/>
      <c r="N201" s="1"/>
      <c r="O201" s="1"/>
      <c r="P201" s="1"/>
      <c r="Q201" s="1"/>
      <c r="R201" s="1"/>
      <c r="S201" s="1"/>
      <c r="T201" s="1"/>
      <c r="U201" s="1"/>
      <c r="V201" s="1"/>
      <c r="Y201" s="4"/>
      <c r="Z201" s="1"/>
      <c r="AA201" s="1"/>
    </row>
    <row r="202" spans="1:27" x14ac:dyDescent="0.3">
      <c r="A202" s="4"/>
      <c r="B202" s="1"/>
      <c r="C202" s="1"/>
      <c r="D202" s="1"/>
      <c r="E202" s="1"/>
      <c r="F202" s="1"/>
      <c r="G202" s="1"/>
      <c r="H202" s="1"/>
      <c r="I202" s="1"/>
      <c r="J202" s="1"/>
      <c r="M202" s="4"/>
      <c r="N202" s="1"/>
      <c r="O202" s="1"/>
      <c r="P202" s="1"/>
      <c r="Q202" s="1"/>
      <c r="R202" s="1"/>
      <c r="S202" s="1"/>
      <c r="T202" s="1"/>
      <c r="U202" s="1"/>
      <c r="V202" s="1"/>
      <c r="Y202" s="4"/>
      <c r="Z202" s="1"/>
      <c r="AA202" s="1"/>
    </row>
    <row r="203" spans="1:27" x14ac:dyDescent="0.3">
      <c r="A203" s="4"/>
      <c r="B203" s="1"/>
      <c r="C203" s="1"/>
      <c r="D203" s="1"/>
      <c r="E203" s="1"/>
      <c r="F203" s="1"/>
      <c r="G203" s="1"/>
      <c r="H203" s="1"/>
      <c r="I203" s="1"/>
      <c r="J203" s="1"/>
      <c r="M203" s="4"/>
      <c r="N203" s="1"/>
      <c r="O203" s="1"/>
      <c r="P203" s="1"/>
      <c r="Q203" s="1"/>
      <c r="R203" s="1"/>
      <c r="S203" s="1"/>
      <c r="T203" s="1"/>
      <c r="U203" s="1"/>
      <c r="V203" s="1"/>
      <c r="Y203" s="4"/>
      <c r="Z203" s="1"/>
      <c r="AA203" s="1"/>
    </row>
    <row r="204" spans="1:27" x14ac:dyDescent="0.3">
      <c r="A204" s="4"/>
      <c r="B204" s="1"/>
      <c r="C204" s="1"/>
      <c r="D204" s="1"/>
      <c r="E204" s="1"/>
      <c r="F204" s="1"/>
      <c r="G204" s="1"/>
      <c r="H204" s="1"/>
      <c r="I204" s="1"/>
      <c r="J204" s="1"/>
      <c r="M204" s="4"/>
      <c r="N204" s="1"/>
      <c r="O204" s="1"/>
      <c r="P204" s="1"/>
      <c r="Q204" s="1"/>
      <c r="R204" s="1"/>
      <c r="S204" s="1"/>
      <c r="T204" s="1"/>
      <c r="U204" s="1"/>
      <c r="V204" s="1"/>
      <c r="Y204" s="4"/>
      <c r="Z204" s="1"/>
      <c r="AA204" s="1"/>
    </row>
    <row r="205" spans="1:27" x14ac:dyDescent="0.3">
      <c r="A205" s="4"/>
      <c r="B205" s="1"/>
      <c r="C205" s="1"/>
      <c r="D205" s="1"/>
      <c r="E205" s="1"/>
      <c r="F205" s="1"/>
      <c r="G205" s="1"/>
      <c r="H205" s="1"/>
      <c r="I205" s="1"/>
      <c r="J205" s="1"/>
      <c r="M205" s="4"/>
      <c r="N205" s="1"/>
      <c r="O205" s="1"/>
      <c r="P205" s="1"/>
      <c r="Q205" s="1"/>
      <c r="R205" s="1"/>
      <c r="S205" s="1"/>
      <c r="T205" s="1"/>
      <c r="U205" s="1"/>
      <c r="V205" s="1"/>
      <c r="Y205" s="4"/>
      <c r="Z205" s="1"/>
      <c r="AA205" s="1"/>
    </row>
    <row r="206" spans="1:27" x14ac:dyDescent="0.3">
      <c r="A206" s="4"/>
      <c r="B206" s="1"/>
      <c r="C206" s="1"/>
      <c r="D206" s="1"/>
      <c r="E206" s="1"/>
      <c r="F206" s="1"/>
      <c r="G206" s="1"/>
      <c r="H206" s="1"/>
      <c r="I206" s="1"/>
      <c r="J206" s="1"/>
      <c r="M206" s="4"/>
      <c r="N206" s="1"/>
      <c r="O206" s="1"/>
      <c r="P206" s="1"/>
      <c r="Q206" s="1"/>
      <c r="R206" s="1"/>
      <c r="S206" s="1"/>
      <c r="T206" s="1"/>
      <c r="U206" s="1"/>
      <c r="V206" s="1"/>
      <c r="Y206" s="4"/>
      <c r="Z206" s="1"/>
      <c r="AA206" s="1"/>
    </row>
    <row r="207" spans="1:27" x14ac:dyDescent="0.3">
      <c r="A207" s="4"/>
      <c r="B207" s="1"/>
      <c r="C207" s="1"/>
      <c r="D207" s="1"/>
      <c r="E207" s="1"/>
      <c r="F207" s="1"/>
      <c r="G207" s="1"/>
      <c r="H207" s="1"/>
      <c r="I207" s="1"/>
      <c r="J207" s="1"/>
      <c r="M207" s="4"/>
      <c r="N207" s="1"/>
      <c r="O207" s="1"/>
      <c r="P207" s="1"/>
      <c r="Q207" s="1"/>
      <c r="R207" s="1"/>
      <c r="S207" s="1"/>
      <c r="T207" s="1"/>
      <c r="U207" s="1"/>
      <c r="V207" s="1"/>
      <c r="Y207" s="4"/>
      <c r="Z207" s="1"/>
      <c r="AA207" s="1"/>
    </row>
    <row r="208" spans="1:27" x14ac:dyDescent="0.3">
      <c r="A208" s="4"/>
      <c r="B208" s="1"/>
      <c r="C208" s="1"/>
      <c r="D208" s="1"/>
      <c r="E208" s="1"/>
      <c r="F208" s="1"/>
      <c r="G208" s="1"/>
      <c r="H208" s="1"/>
      <c r="I208" s="1"/>
      <c r="J208" s="1"/>
      <c r="M208" s="4"/>
      <c r="N208" s="1"/>
      <c r="O208" s="1"/>
      <c r="P208" s="1"/>
      <c r="Q208" s="1"/>
      <c r="R208" s="1"/>
      <c r="S208" s="1"/>
      <c r="T208" s="1"/>
      <c r="U208" s="1"/>
      <c r="V208" s="1"/>
      <c r="Y208" s="4"/>
      <c r="Z208" s="1"/>
      <c r="AA208" s="1"/>
    </row>
    <row r="209" spans="1:27" x14ac:dyDescent="0.3">
      <c r="A209" s="4"/>
      <c r="B209" s="1"/>
      <c r="C209" s="1"/>
      <c r="D209" s="1"/>
      <c r="E209" s="1"/>
      <c r="F209" s="1"/>
      <c r="G209" s="1"/>
      <c r="H209" s="1"/>
      <c r="I209" s="1"/>
      <c r="J209" s="1"/>
      <c r="M209" s="4"/>
      <c r="N209" s="1"/>
      <c r="O209" s="1"/>
      <c r="P209" s="1"/>
      <c r="Q209" s="1"/>
      <c r="R209" s="1"/>
      <c r="S209" s="1"/>
      <c r="T209" s="1"/>
      <c r="U209" s="1"/>
      <c r="V209" s="1"/>
      <c r="Y209" s="4"/>
      <c r="Z209" s="1"/>
      <c r="AA209" s="1"/>
    </row>
    <row r="210" spans="1:27" x14ac:dyDescent="0.3">
      <c r="A210" s="4"/>
      <c r="B210" s="1"/>
      <c r="C210" s="1"/>
      <c r="D210" s="1"/>
      <c r="E210" s="1"/>
      <c r="F210" s="1"/>
      <c r="G210" s="1"/>
      <c r="H210" s="1"/>
      <c r="I210" s="1"/>
      <c r="J210" s="1"/>
      <c r="M210" s="4"/>
      <c r="N210" s="1"/>
      <c r="O210" s="1"/>
      <c r="P210" s="1"/>
      <c r="Q210" s="1"/>
      <c r="R210" s="1"/>
      <c r="S210" s="1"/>
      <c r="T210" s="1"/>
      <c r="U210" s="1"/>
      <c r="V210" s="1"/>
      <c r="Y210" s="4"/>
      <c r="Z210" s="1"/>
      <c r="AA210" s="1"/>
    </row>
    <row r="211" spans="1:27" x14ac:dyDescent="0.3">
      <c r="A211" s="4"/>
      <c r="B211" s="1"/>
      <c r="C211" s="1"/>
      <c r="D211" s="1"/>
      <c r="E211" s="1"/>
      <c r="F211" s="1"/>
      <c r="G211" s="1"/>
      <c r="H211" s="1"/>
      <c r="I211" s="1"/>
      <c r="J211" s="1"/>
      <c r="M211" s="4"/>
      <c r="N211" s="1"/>
      <c r="O211" s="1"/>
      <c r="P211" s="1"/>
      <c r="Q211" s="1"/>
      <c r="R211" s="1"/>
      <c r="S211" s="1"/>
      <c r="T211" s="1"/>
      <c r="U211" s="1"/>
      <c r="V211" s="1"/>
      <c r="Y211" s="4"/>
      <c r="Z211" s="1"/>
      <c r="AA211" s="1"/>
    </row>
    <row r="212" spans="1:27" x14ac:dyDescent="0.3">
      <c r="A212" s="4"/>
      <c r="B212" s="1"/>
      <c r="C212" s="1"/>
      <c r="D212" s="1"/>
      <c r="E212" s="1"/>
      <c r="F212" s="1"/>
      <c r="G212" s="1"/>
      <c r="H212" s="1"/>
      <c r="I212" s="1"/>
      <c r="J212" s="1"/>
      <c r="M212" s="4"/>
      <c r="N212" s="1"/>
      <c r="O212" s="1"/>
      <c r="P212" s="1"/>
      <c r="Q212" s="1"/>
      <c r="R212" s="1"/>
      <c r="S212" s="1"/>
      <c r="T212" s="1"/>
      <c r="U212" s="1"/>
      <c r="V212" s="1"/>
      <c r="Y212" s="4"/>
      <c r="Z212" s="1"/>
      <c r="AA212" s="1"/>
    </row>
    <row r="213" spans="1:27" x14ac:dyDescent="0.3">
      <c r="A213" s="4"/>
      <c r="B213" s="1"/>
      <c r="C213" s="1"/>
      <c r="D213" s="1"/>
      <c r="E213" s="1"/>
      <c r="F213" s="1"/>
      <c r="G213" s="1"/>
      <c r="H213" s="1"/>
      <c r="I213" s="1"/>
      <c r="J213" s="1"/>
      <c r="M213" s="4"/>
      <c r="N213" s="1"/>
      <c r="O213" s="1"/>
      <c r="P213" s="1"/>
      <c r="Q213" s="1"/>
      <c r="R213" s="1"/>
      <c r="S213" s="1"/>
      <c r="T213" s="1"/>
      <c r="U213" s="1"/>
      <c r="V213" s="1"/>
      <c r="Y213" s="4"/>
      <c r="Z213" s="1"/>
      <c r="AA213" s="1"/>
    </row>
    <row r="214" spans="1:27" x14ac:dyDescent="0.3">
      <c r="A214" s="4"/>
      <c r="B214" s="1"/>
      <c r="C214" s="1"/>
      <c r="D214" s="1"/>
      <c r="E214" s="1"/>
      <c r="F214" s="1"/>
      <c r="G214" s="1"/>
      <c r="H214" s="1"/>
      <c r="I214" s="1"/>
      <c r="J214" s="1"/>
      <c r="M214" s="4"/>
      <c r="N214" s="1"/>
      <c r="O214" s="1"/>
      <c r="P214" s="1"/>
      <c r="Q214" s="1"/>
      <c r="R214" s="1"/>
      <c r="S214" s="1"/>
      <c r="T214" s="1"/>
      <c r="U214" s="1"/>
      <c r="V214" s="1"/>
      <c r="Y214" s="4"/>
      <c r="Z214" s="1"/>
      <c r="AA214" s="1"/>
    </row>
    <row r="215" spans="1:27" x14ac:dyDescent="0.3">
      <c r="A215" s="4"/>
      <c r="B215" s="1"/>
      <c r="C215" s="1"/>
      <c r="D215" s="1"/>
      <c r="E215" s="1"/>
      <c r="F215" s="1"/>
      <c r="G215" s="1"/>
      <c r="H215" s="1"/>
      <c r="I215" s="1"/>
      <c r="J215" s="1"/>
      <c r="M215" s="4"/>
      <c r="N215" s="1"/>
      <c r="O215" s="1"/>
      <c r="P215" s="1"/>
      <c r="Q215" s="1"/>
      <c r="R215" s="1"/>
      <c r="S215" s="1"/>
      <c r="T215" s="1"/>
      <c r="U215" s="1"/>
      <c r="V215" s="1"/>
      <c r="Y215" s="4"/>
      <c r="Z215" s="1"/>
      <c r="AA215" s="1"/>
    </row>
    <row r="216" spans="1:27" x14ac:dyDescent="0.3">
      <c r="A216" s="4"/>
      <c r="B216" s="1"/>
      <c r="C216" s="1"/>
      <c r="D216" s="1"/>
      <c r="E216" s="1"/>
      <c r="F216" s="1"/>
      <c r="G216" s="1"/>
      <c r="H216" s="1"/>
      <c r="I216" s="1"/>
      <c r="J216" s="1"/>
      <c r="M216" s="4"/>
      <c r="N216" s="1"/>
      <c r="O216" s="1"/>
      <c r="P216" s="1"/>
      <c r="Q216" s="1"/>
      <c r="R216" s="1"/>
      <c r="S216" s="1"/>
      <c r="T216" s="1"/>
      <c r="U216" s="1"/>
      <c r="V216" s="1"/>
      <c r="Y216" s="4"/>
      <c r="Z216" s="1"/>
      <c r="AA216" s="1"/>
    </row>
    <row r="217" spans="1:27" x14ac:dyDescent="0.3">
      <c r="A217" s="4"/>
      <c r="B217" s="1"/>
      <c r="C217" s="1"/>
      <c r="D217" s="1"/>
      <c r="E217" s="1"/>
      <c r="F217" s="1"/>
      <c r="G217" s="1"/>
      <c r="H217" s="1"/>
      <c r="I217" s="1"/>
      <c r="J217" s="1"/>
      <c r="M217" s="4"/>
      <c r="N217" s="1"/>
      <c r="O217" s="1"/>
      <c r="P217" s="1"/>
      <c r="Q217" s="1"/>
      <c r="R217" s="1"/>
      <c r="S217" s="1"/>
      <c r="T217" s="1"/>
      <c r="U217" s="1"/>
      <c r="V217" s="1"/>
      <c r="Y217" s="4"/>
      <c r="Z217" s="1"/>
      <c r="AA217" s="1"/>
    </row>
    <row r="218" spans="1:27" x14ac:dyDescent="0.3">
      <c r="A218" s="4"/>
      <c r="B218" s="1"/>
      <c r="C218" s="1"/>
      <c r="D218" s="1"/>
      <c r="E218" s="1"/>
      <c r="F218" s="1"/>
      <c r="G218" s="1"/>
      <c r="H218" s="1"/>
      <c r="I218" s="1"/>
      <c r="J218" s="1"/>
      <c r="M218" s="4"/>
      <c r="N218" s="1"/>
      <c r="O218" s="1"/>
      <c r="P218" s="1"/>
      <c r="Q218" s="1"/>
      <c r="R218" s="1"/>
      <c r="S218" s="1"/>
      <c r="T218" s="1"/>
      <c r="U218" s="1"/>
      <c r="V218" s="1"/>
      <c r="Y218" s="4"/>
      <c r="Z218" s="1"/>
      <c r="AA218" s="1"/>
    </row>
    <row r="219" spans="1:27" x14ac:dyDescent="0.3">
      <c r="A219" s="4"/>
      <c r="B219" s="1"/>
      <c r="C219" s="1"/>
      <c r="D219" s="1"/>
      <c r="E219" s="1"/>
      <c r="F219" s="1"/>
      <c r="G219" s="1"/>
      <c r="H219" s="1"/>
      <c r="I219" s="1"/>
      <c r="J219" s="1"/>
      <c r="M219" s="4"/>
      <c r="N219" s="1"/>
      <c r="O219" s="1"/>
      <c r="P219" s="1"/>
      <c r="Q219" s="1"/>
      <c r="R219" s="1"/>
      <c r="S219" s="1"/>
      <c r="T219" s="1"/>
      <c r="U219" s="1"/>
      <c r="V219" s="1"/>
      <c r="Y219" s="4"/>
      <c r="Z219" s="1"/>
      <c r="AA219" s="1"/>
    </row>
    <row r="220" spans="1:27" x14ac:dyDescent="0.3">
      <c r="A220" s="4"/>
      <c r="B220" s="1"/>
      <c r="C220" s="1"/>
      <c r="D220" s="1"/>
      <c r="E220" s="1"/>
      <c r="F220" s="1"/>
      <c r="G220" s="1"/>
      <c r="H220" s="1"/>
      <c r="I220" s="1"/>
      <c r="J220" s="1"/>
      <c r="M220" s="4"/>
      <c r="N220" s="1"/>
      <c r="O220" s="1"/>
      <c r="P220" s="1"/>
      <c r="Q220" s="1"/>
      <c r="R220" s="1"/>
      <c r="S220" s="1"/>
      <c r="T220" s="1"/>
      <c r="U220" s="1"/>
      <c r="V220" s="1"/>
      <c r="Y220" s="4"/>
      <c r="Z220" s="1"/>
      <c r="AA220" s="1"/>
    </row>
    <row r="221" spans="1:27" x14ac:dyDescent="0.3">
      <c r="A221" s="4"/>
      <c r="B221" s="1"/>
      <c r="C221" s="1"/>
      <c r="D221" s="1"/>
      <c r="E221" s="1"/>
      <c r="F221" s="1"/>
      <c r="G221" s="1"/>
      <c r="H221" s="1"/>
      <c r="I221" s="1"/>
      <c r="J221" s="1"/>
      <c r="M221" s="4"/>
      <c r="N221" s="1"/>
      <c r="O221" s="1"/>
      <c r="P221" s="1"/>
      <c r="Q221" s="1"/>
      <c r="R221" s="1"/>
      <c r="S221" s="1"/>
      <c r="T221" s="1"/>
      <c r="U221" s="1"/>
      <c r="V221" s="1"/>
      <c r="Y221" s="4"/>
      <c r="Z221" s="1"/>
      <c r="AA221" s="1"/>
    </row>
    <row r="222" spans="1:27" x14ac:dyDescent="0.3">
      <c r="A222" s="4"/>
      <c r="B222" s="1"/>
      <c r="C222" s="1"/>
      <c r="D222" s="1"/>
      <c r="E222" s="1"/>
      <c r="F222" s="1"/>
      <c r="G222" s="1"/>
      <c r="H222" s="1"/>
      <c r="I222" s="1"/>
      <c r="J222" s="1"/>
      <c r="M222" s="4"/>
      <c r="N222" s="1"/>
      <c r="O222" s="1"/>
      <c r="P222" s="1"/>
      <c r="Q222" s="1"/>
      <c r="R222" s="1"/>
      <c r="S222" s="1"/>
      <c r="T222" s="1"/>
      <c r="U222" s="1"/>
      <c r="V222" s="1"/>
      <c r="Y222" s="4"/>
      <c r="Z222" s="1"/>
      <c r="AA222" s="1"/>
    </row>
    <row r="223" spans="1:27" x14ac:dyDescent="0.3">
      <c r="A223" s="4"/>
      <c r="B223" s="1"/>
      <c r="C223" s="1"/>
      <c r="D223" s="1"/>
      <c r="E223" s="1"/>
      <c r="F223" s="1"/>
      <c r="G223" s="1"/>
      <c r="H223" s="1"/>
      <c r="I223" s="1"/>
      <c r="J223" s="1"/>
      <c r="M223" s="4"/>
      <c r="N223" s="1"/>
      <c r="O223" s="1"/>
      <c r="P223" s="1"/>
      <c r="Q223" s="1"/>
      <c r="R223" s="1"/>
      <c r="S223" s="1"/>
      <c r="T223" s="1"/>
      <c r="U223" s="1"/>
      <c r="V223" s="1"/>
      <c r="Y223" s="4"/>
      <c r="Z223" s="1"/>
      <c r="AA223" s="1"/>
    </row>
    <row r="224" spans="1:27" x14ac:dyDescent="0.3">
      <c r="A224" s="4"/>
      <c r="B224" s="1"/>
      <c r="C224" s="1"/>
      <c r="D224" s="1"/>
      <c r="E224" s="1"/>
      <c r="F224" s="1"/>
      <c r="G224" s="1"/>
      <c r="H224" s="1"/>
      <c r="I224" s="1"/>
      <c r="J224" s="1"/>
      <c r="M224" s="4"/>
      <c r="N224" s="1"/>
      <c r="O224" s="1"/>
      <c r="P224" s="1"/>
      <c r="Q224" s="1"/>
      <c r="R224" s="1"/>
      <c r="S224" s="1"/>
      <c r="T224" s="1"/>
      <c r="U224" s="1"/>
      <c r="V224" s="1"/>
      <c r="Y224" s="4"/>
      <c r="Z224" s="1"/>
      <c r="AA224" s="1"/>
    </row>
    <row r="225" spans="1:27" x14ac:dyDescent="0.3">
      <c r="A225" s="4"/>
      <c r="B225" s="1"/>
      <c r="C225" s="1"/>
      <c r="D225" s="1"/>
      <c r="E225" s="1"/>
      <c r="F225" s="1"/>
      <c r="G225" s="1"/>
      <c r="H225" s="1"/>
      <c r="I225" s="1"/>
      <c r="J225" s="1"/>
      <c r="M225" s="4"/>
      <c r="N225" s="1"/>
      <c r="O225" s="1"/>
      <c r="P225" s="1"/>
      <c r="Q225" s="1"/>
      <c r="R225" s="1"/>
      <c r="S225" s="1"/>
      <c r="T225" s="1"/>
      <c r="U225" s="1"/>
      <c r="V225" s="1"/>
      <c r="Y225" s="4"/>
      <c r="Z225" s="1"/>
      <c r="AA225" s="1"/>
    </row>
    <row r="226" spans="1:27" x14ac:dyDescent="0.3">
      <c r="A226" s="4"/>
      <c r="B226" s="1"/>
      <c r="C226" s="1"/>
      <c r="D226" s="1"/>
      <c r="E226" s="1"/>
      <c r="F226" s="1"/>
      <c r="G226" s="1"/>
      <c r="H226" s="1"/>
      <c r="I226" s="1"/>
      <c r="J226" s="1"/>
      <c r="M226" s="4"/>
      <c r="N226" s="1"/>
      <c r="O226" s="1"/>
      <c r="P226" s="1"/>
      <c r="Q226" s="1"/>
      <c r="R226" s="1"/>
      <c r="S226" s="1"/>
      <c r="T226" s="1"/>
      <c r="U226" s="1"/>
      <c r="V226" s="1"/>
      <c r="Y226" s="4"/>
      <c r="Z226" s="1"/>
      <c r="AA226" s="1"/>
    </row>
    <row r="227" spans="1:27" x14ac:dyDescent="0.3">
      <c r="A227" s="4"/>
      <c r="B227" s="1"/>
      <c r="C227" s="1"/>
      <c r="D227" s="1"/>
      <c r="E227" s="1"/>
      <c r="F227" s="1"/>
      <c r="G227" s="1"/>
      <c r="H227" s="1"/>
      <c r="I227" s="1"/>
      <c r="J227" s="1"/>
      <c r="M227" s="4"/>
      <c r="N227" s="1"/>
      <c r="O227" s="1"/>
      <c r="P227" s="1"/>
      <c r="Q227" s="1"/>
      <c r="R227" s="1"/>
      <c r="S227" s="1"/>
      <c r="T227" s="1"/>
      <c r="U227" s="1"/>
      <c r="V227" s="1"/>
      <c r="Y227" s="4"/>
      <c r="Z227" s="1"/>
      <c r="AA227" s="1"/>
    </row>
    <row r="228" spans="1:27" x14ac:dyDescent="0.3">
      <c r="A228" s="4"/>
      <c r="B228" s="1"/>
      <c r="C228" s="1"/>
      <c r="D228" s="1"/>
      <c r="E228" s="1"/>
      <c r="F228" s="1"/>
      <c r="G228" s="1"/>
      <c r="H228" s="1"/>
      <c r="I228" s="1"/>
      <c r="J228" s="1"/>
      <c r="M228" s="4"/>
      <c r="N228" s="1"/>
      <c r="O228" s="1"/>
      <c r="P228" s="1"/>
      <c r="Q228" s="1"/>
      <c r="R228" s="1"/>
      <c r="S228" s="1"/>
      <c r="T228" s="1"/>
      <c r="U228" s="1"/>
      <c r="V228" s="1"/>
      <c r="Y228" s="4"/>
      <c r="Z228" s="1"/>
      <c r="AA228" s="1"/>
    </row>
    <row r="229" spans="1:27" x14ac:dyDescent="0.3">
      <c r="A229" s="4"/>
      <c r="B229" s="1"/>
      <c r="C229" s="1"/>
      <c r="D229" s="1"/>
      <c r="E229" s="1"/>
      <c r="F229" s="1"/>
      <c r="G229" s="1"/>
      <c r="H229" s="1"/>
      <c r="I229" s="1"/>
      <c r="J229" s="1"/>
      <c r="M229" s="4"/>
      <c r="N229" s="1"/>
      <c r="O229" s="1"/>
      <c r="P229" s="1"/>
      <c r="Q229" s="1"/>
      <c r="R229" s="1"/>
      <c r="S229" s="1"/>
      <c r="T229" s="1"/>
      <c r="U229" s="1"/>
      <c r="V229" s="1"/>
      <c r="Y229" s="4"/>
      <c r="Z229" s="1"/>
      <c r="AA229" s="1"/>
    </row>
    <row r="230" spans="1:27" x14ac:dyDescent="0.3">
      <c r="A230" s="4"/>
      <c r="B230" s="1"/>
      <c r="C230" s="1"/>
      <c r="D230" s="1"/>
      <c r="E230" s="1"/>
      <c r="F230" s="1"/>
      <c r="G230" s="1"/>
      <c r="H230" s="1"/>
      <c r="I230" s="1"/>
      <c r="J230" s="1"/>
      <c r="M230" s="4"/>
      <c r="N230" s="1"/>
      <c r="O230" s="1"/>
      <c r="P230" s="1"/>
      <c r="Q230" s="1"/>
      <c r="R230" s="1"/>
      <c r="S230" s="1"/>
      <c r="T230" s="1"/>
      <c r="U230" s="1"/>
      <c r="V230" s="1"/>
      <c r="Y230" s="4"/>
      <c r="Z230" s="1"/>
      <c r="AA230" s="1"/>
    </row>
    <row r="231" spans="1:27" x14ac:dyDescent="0.3">
      <c r="A231" s="4"/>
      <c r="B231" s="1"/>
      <c r="C231" s="1"/>
      <c r="D231" s="1"/>
      <c r="E231" s="1"/>
      <c r="F231" s="1"/>
      <c r="G231" s="1"/>
      <c r="H231" s="1"/>
      <c r="I231" s="1"/>
      <c r="J231" s="1"/>
      <c r="M231" s="4"/>
      <c r="N231" s="1"/>
      <c r="O231" s="1"/>
      <c r="P231" s="1"/>
      <c r="Q231" s="1"/>
      <c r="R231" s="1"/>
      <c r="S231" s="1"/>
      <c r="T231" s="1"/>
      <c r="U231" s="1"/>
      <c r="V231" s="1"/>
      <c r="Y231" s="4"/>
      <c r="Z231" s="1"/>
      <c r="AA231" s="1"/>
    </row>
    <row r="232" spans="1:27" x14ac:dyDescent="0.3">
      <c r="A232" s="4"/>
      <c r="B232" s="1"/>
      <c r="C232" s="1"/>
      <c r="D232" s="1"/>
      <c r="E232" s="1"/>
      <c r="F232" s="1"/>
      <c r="G232" s="1"/>
      <c r="H232" s="1"/>
      <c r="I232" s="1"/>
      <c r="J232" s="1"/>
      <c r="M232" s="4"/>
      <c r="N232" s="1"/>
      <c r="O232" s="1"/>
      <c r="P232" s="1"/>
      <c r="Q232" s="1"/>
      <c r="R232" s="1"/>
      <c r="S232" s="1"/>
      <c r="T232" s="1"/>
      <c r="U232" s="1"/>
      <c r="V232" s="1"/>
      <c r="Y232" s="4"/>
      <c r="Z232" s="1"/>
      <c r="AA232" s="1"/>
    </row>
    <row r="233" spans="1:27" x14ac:dyDescent="0.3">
      <c r="A233" s="4"/>
      <c r="B233" s="1"/>
      <c r="C233" s="1"/>
      <c r="D233" s="1"/>
      <c r="E233" s="1"/>
      <c r="F233" s="1"/>
      <c r="G233" s="1"/>
      <c r="H233" s="1"/>
      <c r="I233" s="1"/>
      <c r="J233" s="1"/>
      <c r="M233" s="4"/>
      <c r="N233" s="1"/>
      <c r="O233" s="1"/>
      <c r="P233" s="1"/>
      <c r="Q233" s="1"/>
      <c r="R233" s="1"/>
      <c r="S233" s="1"/>
      <c r="T233" s="1"/>
      <c r="U233" s="1"/>
      <c r="V233" s="1"/>
      <c r="Y233" s="4"/>
      <c r="Z233" s="1"/>
      <c r="AA233" s="1"/>
    </row>
    <row r="234" spans="1:27" x14ac:dyDescent="0.3">
      <c r="A234" s="4"/>
      <c r="B234" s="1"/>
      <c r="C234" s="1"/>
      <c r="D234" s="1"/>
      <c r="E234" s="1"/>
      <c r="F234" s="1"/>
      <c r="G234" s="1"/>
      <c r="H234" s="1"/>
      <c r="I234" s="1"/>
      <c r="J234" s="1"/>
      <c r="M234" s="4"/>
      <c r="N234" s="1"/>
      <c r="O234" s="1"/>
      <c r="P234" s="1"/>
      <c r="Q234" s="1"/>
      <c r="R234" s="1"/>
      <c r="S234" s="1"/>
      <c r="T234" s="1"/>
      <c r="U234" s="1"/>
      <c r="V234" s="1"/>
      <c r="Y234" s="4"/>
      <c r="Z234" s="1"/>
      <c r="AA234" s="1"/>
    </row>
    <row r="235" spans="1:27" x14ac:dyDescent="0.3">
      <c r="A235" s="4"/>
      <c r="B235" s="1"/>
      <c r="C235" s="1"/>
      <c r="D235" s="1"/>
      <c r="E235" s="1"/>
      <c r="F235" s="1"/>
      <c r="G235" s="1"/>
      <c r="H235" s="1"/>
      <c r="I235" s="1"/>
      <c r="J235" s="1"/>
      <c r="M235" s="4"/>
      <c r="N235" s="1"/>
      <c r="O235" s="1"/>
      <c r="P235" s="1"/>
      <c r="Q235" s="1"/>
      <c r="R235" s="1"/>
      <c r="S235" s="1"/>
      <c r="T235" s="1"/>
      <c r="U235" s="1"/>
      <c r="V235" s="1"/>
      <c r="Y235" s="4"/>
      <c r="Z235" s="1"/>
      <c r="AA235" s="1"/>
    </row>
    <row r="236" spans="1:27" x14ac:dyDescent="0.3">
      <c r="A236" s="4"/>
      <c r="B236" s="1"/>
      <c r="C236" s="1"/>
      <c r="D236" s="1"/>
      <c r="E236" s="1"/>
      <c r="F236" s="1"/>
      <c r="G236" s="1"/>
      <c r="H236" s="1"/>
      <c r="I236" s="1"/>
      <c r="J236" s="1"/>
      <c r="M236" s="4"/>
      <c r="N236" s="1"/>
      <c r="O236" s="1"/>
      <c r="P236" s="1"/>
      <c r="Q236" s="1"/>
      <c r="R236" s="1"/>
      <c r="S236" s="1"/>
      <c r="T236" s="1"/>
      <c r="U236" s="1"/>
      <c r="V236" s="1"/>
      <c r="Y236" s="4"/>
      <c r="Z236" s="1"/>
      <c r="AA236" s="1"/>
    </row>
    <row r="237" spans="1:27" x14ac:dyDescent="0.3">
      <c r="A237" s="4"/>
      <c r="B237" s="1"/>
      <c r="C237" s="1"/>
      <c r="D237" s="1"/>
      <c r="E237" s="1"/>
      <c r="F237" s="1"/>
      <c r="G237" s="1"/>
      <c r="H237" s="1"/>
      <c r="I237" s="1"/>
      <c r="J237" s="1"/>
      <c r="M237" s="4"/>
      <c r="N237" s="1"/>
      <c r="O237" s="1"/>
      <c r="P237" s="1"/>
      <c r="Q237" s="1"/>
      <c r="R237" s="1"/>
      <c r="S237" s="1"/>
      <c r="T237" s="1"/>
      <c r="U237" s="1"/>
      <c r="V237" s="1"/>
      <c r="Y237" s="4"/>
      <c r="Z237" s="1"/>
      <c r="AA237" s="1"/>
    </row>
    <row r="238" spans="1:27" x14ac:dyDescent="0.3">
      <c r="A238" s="4"/>
      <c r="B238" s="1"/>
      <c r="C238" s="1"/>
      <c r="D238" s="1"/>
      <c r="E238" s="1"/>
      <c r="F238" s="1"/>
      <c r="G238" s="1"/>
      <c r="H238" s="1"/>
      <c r="I238" s="1"/>
      <c r="J238" s="1"/>
      <c r="M238" s="4"/>
      <c r="N238" s="1"/>
      <c r="O238" s="1"/>
      <c r="P238" s="1"/>
      <c r="Q238" s="1"/>
      <c r="R238" s="1"/>
      <c r="S238" s="1"/>
      <c r="T238" s="1"/>
      <c r="U238" s="1"/>
      <c r="V238" s="1"/>
      <c r="Y238" s="4"/>
      <c r="Z238" s="1"/>
      <c r="AA238" s="1"/>
    </row>
    <row r="239" spans="1:27" x14ac:dyDescent="0.3">
      <c r="A239" s="4"/>
      <c r="B239" s="1"/>
      <c r="C239" s="1"/>
      <c r="D239" s="1"/>
      <c r="E239" s="1"/>
      <c r="F239" s="1"/>
      <c r="G239" s="1"/>
      <c r="H239" s="1"/>
      <c r="I239" s="1"/>
      <c r="J239" s="1"/>
      <c r="M239" s="4"/>
      <c r="N239" s="1"/>
      <c r="O239" s="1"/>
      <c r="P239" s="1"/>
      <c r="Q239" s="1"/>
      <c r="R239" s="1"/>
      <c r="S239" s="1"/>
      <c r="T239" s="1"/>
      <c r="U239" s="1"/>
      <c r="V239" s="1"/>
      <c r="Y239" s="4"/>
      <c r="Z239" s="1"/>
      <c r="AA239" s="1"/>
    </row>
    <row r="240" spans="1:27" x14ac:dyDescent="0.3">
      <c r="A240" s="4"/>
      <c r="B240" s="1"/>
      <c r="C240" s="1"/>
      <c r="D240" s="1"/>
      <c r="E240" s="1"/>
      <c r="F240" s="1"/>
      <c r="G240" s="1"/>
      <c r="H240" s="1"/>
      <c r="I240" s="1"/>
      <c r="J240" s="1"/>
      <c r="M240" s="4"/>
      <c r="N240" s="1"/>
      <c r="O240" s="1"/>
      <c r="P240" s="1"/>
      <c r="Q240" s="1"/>
      <c r="R240" s="1"/>
      <c r="S240" s="1"/>
      <c r="T240" s="1"/>
      <c r="U240" s="1"/>
      <c r="V240" s="1"/>
      <c r="Y240" s="4"/>
      <c r="Z240" s="1"/>
      <c r="AA240" s="1"/>
    </row>
    <row r="241" spans="1:27" x14ac:dyDescent="0.3">
      <c r="A241" s="4"/>
      <c r="B241" s="1"/>
      <c r="C241" s="1"/>
      <c r="D241" s="1"/>
      <c r="E241" s="1"/>
      <c r="F241" s="1"/>
      <c r="G241" s="1"/>
      <c r="H241" s="1"/>
      <c r="I241" s="1"/>
      <c r="J241" s="1"/>
      <c r="M241" s="4"/>
      <c r="N241" s="1"/>
      <c r="O241" s="1"/>
      <c r="P241" s="1"/>
      <c r="Q241" s="1"/>
      <c r="R241" s="1"/>
      <c r="S241" s="1"/>
      <c r="T241" s="1"/>
      <c r="U241" s="1"/>
      <c r="V241" s="1"/>
      <c r="Y241" s="4"/>
      <c r="Z241" s="1"/>
      <c r="AA241" s="1"/>
    </row>
    <row r="242" spans="1:27" x14ac:dyDescent="0.3">
      <c r="A242" s="4"/>
      <c r="B242" s="1"/>
      <c r="C242" s="1"/>
      <c r="D242" s="1"/>
      <c r="E242" s="1"/>
      <c r="F242" s="1"/>
      <c r="G242" s="1"/>
      <c r="H242" s="1"/>
      <c r="I242" s="1"/>
      <c r="J242" s="1"/>
      <c r="M242" s="4"/>
      <c r="N242" s="1"/>
      <c r="O242" s="1"/>
      <c r="P242" s="1"/>
      <c r="Q242" s="1"/>
      <c r="R242" s="1"/>
      <c r="S242" s="1"/>
      <c r="T242" s="1"/>
      <c r="U242" s="1"/>
      <c r="V242" s="1"/>
      <c r="Y242" s="4"/>
      <c r="Z242" s="1"/>
      <c r="AA242" s="1"/>
    </row>
    <row r="243" spans="1:27" x14ac:dyDescent="0.3">
      <c r="A243" s="4"/>
      <c r="B243" s="1"/>
      <c r="C243" s="1"/>
      <c r="D243" s="1"/>
      <c r="E243" s="1"/>
      <c r="F243" s="1"/>
      <c r="G243" s="1"/>
      <c r="H243" s="1"/>
      <c r="I243" s="1"/>
      <c r="J243" s="1"/>
      <c r="M243" s="4"/>
      <c r="N243" s="1"/>
      <c r="O243" s="1"/>
      <c r="P243" s="1"/>
      <c r="Q243" s="1"/>
      <c r="R243" s="1"/>
      <c r="S243" s="1"/>
      <c r="T243" s="1"/>
      <c r="U243" s="1"/>
      <c r="V243" s="1"/>
      <c r="Y243" s="4"/>
      <c r="Z243" s="1"/>
      <c r="AA243" s="1"/>
    </row>
    <row r="244" spans="1:27" x14ac:dyDescent="0.3">
      <c r="A244" s="4"/>
      <c r="B244" s="1"/>
      <c r="C244" s="1"/>
      <c r="D244" s="1"/>
      <c r="E244" s="1"/>
      <c r="F244" s="1"/>
      <c r="G244" s="1"/>
      <c r="H244" s="1"/>
      <c r="I244" s="1"/>
      <c r="J244" s="1"/>
      <c r="M244" s="4"/>
      <c r="N244" s="1"/>
      <c r="O244" s="1"/>
      <c r="P244" s="1"/>
      <c r="Q244" s="1"/>
      <c r="R244" s="1"/>
      <c r="S244" s="1"/>
      <c r="T244" s="1"/>
      <c r="U244" s="1"/>
      <c r="V244" s="1"/>
      <c r="Y244" s="4"/>
      <c r="Z244" s="1"/>
      <c r="AA244" s="1"/>
    </row>
    <row r="245" spans="1:27" x14ac:dyDescent="0.3">
      <c r="A245" s="4"/>
      <c r="B245" s="1"/>
      <c r="C245" s="1"/>
      <c r="D245" s="1"/>
      <c r="E245" s="1"/>
      <c r="F245" s="1"/>
      <c r="G245" s="1"/>
      <c r="H245" s="1"/>
      <c r="I245" s="1"/>
      <c r="J245" s="1"/>
      <c r="M245" s="4"/>
      <c r="N245" s="1"/>
      <c r="O245" s="1"/>
      <c r="P245" s="1"/>
      <c r="Q245" s="1"/>
      <c r="R245" s="1"/>
      <c r="S245" s="1"/>
      <c r="T245" s="1"/>
      <c r="U245" s="1"/>
      <c r="V245" s="1"/>
      <c r="Y245" s="4"/>
      <c r="Z245" s="1"/>
      <c r="AA245" s="1"/>
    </row>
    <row r="246" spans="1:27" x14ac:dyDescent="0.3">
      <c r="A246" s="4"/>
      <c r="B246" s="1"/>
      <c r="C246" s="1"/>
      <c r="D246" s="1"/>
      <c r="E246" s="1"/>
      <c r="F246" s="1"/>
      <c r="G246" s="1"/>
      <c r="H246" s="1"/>
      <c r="I246" s="1"/>
      <c r="J246" s="1"/>
      <c r="M246" s="4"/>
      <c r="N246" s="1"/>
      <c r="O246" s="1"/>
      <c r="P246" s="1"/>
      <c r="Q246" s="1"/>
      <c r="R246" s="1"/>
      <c r="S246" s="1"/>
      <c r="T246" s="1"/>
      <c r="U246" s="1"/>
      <c r="V246" s="1"/>
      <c r="Y246" s="4"/>
      <c r="Z246" s="1"/>
      <c r="AA246" s="1"/>
    </row>
    <row r="247" spans="1:27" x14ac:dyDescent="0.3">
      <c r="A247" s="4"/>
      <c r="B247" s="1"/>
      <c r="C247" s="1"/>
      <c r="D247" s="1"/>
      <c r="E247" s="1"/>
      <c r="F247" s="1"/>
      <c r="G247" s="1"/>
      <c r="H247" s="1"/>
      <c r="I247" s="1"/>
      <c r="J247" s="1"/>
      <c r="M247" s="4"/>
      <c r="N247" s="1"/>
      <c r="O247" s="1"/>
      <c r="P247" s="1"/>
      <c r="Q247" s="1"/>
      <c r="R247" s="1"/>
      <c r="S247" s="1"/>
      <c r="T247" s="1"/>
      <c r="U247" s="1"/>
      <c r="V247" s="1"/>
      <c r="Y247" s="4"/>
      <c r="Z247" s="1"/>
      <c r="AA247" s="1"/>
    </row>
    <row r="248" spans="1:27" x14ac:dyDescent="0.3">
      <c r="A248" s="4"/>
      <c r="B248" s="1"/>
      <c r="C248" s="1"/>
      <c r="D248" s="1"/>
      <c r="E248" s="1"/>
      <c r="F248" s="1"/>
      <c r="G248" s="1"/>
      <c r="H248" s="1"/>
      <c r="I248" s="1"/>
      <c r="J248" s="1"/>
      <c r="M248" s="4"/>
      <c r="N248" s="1"/>
      <c r="O248" s="1"/>
      <c r="P248" s="1"/>
      <c r="Q248" s="1"/>
      <c r="R248" s="1"/>
      <c r="S248" s="1"/>
      <c r="T248" s="1"/>
      <c r="U248" s="1"/>
      <c r="V248" s="1"/>
      <c r="Y248" s="4"/>
      <c r="Z248" s="1"/>
      <c r="AA248" s="1"/>
    </row>
    <row r="249" spans="1:27" x14ac:dyDescent="0.3">
      <c r="A249" s="4"/>
      <c r="B249" s="1"/>
      <c r="C249" s="1"/>
      <c r="D249" s="1"/>
      <c r="E249" s="1"/>
      <c r="F249" s="1"/>
      <c r="G249" s="1"/>
      <c r="H249" s="1"/>
      <c r="I249" s="1"/>
      <c r="J249" s="1"/>
      <c r="M249" s="4"/>
      <c r="N249" s="1"/>
      <c r="O249" s="1"/>
      <c r="P249" s="1"/>
      <c r="Q249" s="1"/>
      <c r="R249" s="1"/>
      <c r="S249" s="1"/>
      <c r="T249" s="1"/>
      <c r="U249" s="1"/>
      <c r="V249" s="1"/>
      <c r="Y249" s="4"/>
      <c r="Z249" s="1"/>
      <c r="AA249" s="1"/>
    </row>
    <row r="250" spans="1:27" x14ac:dyDescent="0.3">
      <c r="A250" s="4"/>
      <c r="B250" s="1"/>
      <c r="C250" s="1"/>
      <c r="D250" s="1"/>
      <c r="E250" s="1"/>
      <c r="F250" s="1"/>
      <c r="G250" s="1"/>
      <c r="H250" s="1"/>
      <c r="I250" s="1"/>
      <c r="J250" s="1"/>
      <c r="M250" s="4"/>
      <c r="N250" s="1"/>
      <c r="O250" s="1"/>
      <c r="P250" s="1"/>
      <c r="Q250" s="1"/>
      <c r="R250" s="1"/>
      <c r="S250" s="1"/>
      <c r="T250" s="1"/>
      <c r="U250" s="1"/>
      <c r="V250" s="1"/>
      <c r="Y250" s="4"/>
      <c r="Z250" s="1"/>
      <c r="AA250" s="1"/>
    </row>
    <row r="251" spans="1:27" x14ac:dyDescent="0.3">
      <c r="A251" s="4"/>
      <c r="B251" s="1"/>
      <c r="C251" s="1"/>
      <c r="D251" s="1"/>
      <c r="E251" s="1"/>
      <c r="F251" s="1"/>
      <c r="G251" s="1"/>
      <c r="H251" s="1"/>
      <c r="I251" s="1"/>
      <c r="J251" s="1"/>
      <c r="M251" s="4"/>
      <c r="N251" s="1"/>
      <c r="O251" s="1"/>
      <c r="P251" s="1"/>
      <c r="Q251" s="1"/>
      <c r="R251" s="1"/>
      <c r="S251" s="1"/>
      <c r="T251" s="1"/>
      <c r="U251" s="1"/>
      <c r="V251" s="1"/>
      <c r="Y251" s="4"/>
      <c r="Z251" s="1"/>
      <c r="AA251" s="1"/>
    </row>
    <row r="252" spans="1:27" x14ac:dyDescent="0.3">
      <c r="A252" s="4"/>
      <c r="B252" s="1"/>
      <c r="C252" s="1"/>
      <c r="D252" s="1"/>
      <c r="E252" s="1"/>
      <c r="F252" s="1"/>
      <c r="G252" s="1"/>
      <c r="H252" s="1"/>
      <c r="I252" s="1"/>
      <c r="J252" s="1"/>
      <c r="M252" s="4"/>
      <c r="N252" s="1"/>
      <c r="O252" s="1"/>
      <c r="P252" s="1"/>
      <c r="Q252" s="1"/>
      <c r="R252" s="1"/>
      <c r="S252" s="1"/>
      <c r="T252" s="1"/>
      <c r="U252" s="1"/>
      <c r="V252" s="1"/>
      <c r="Y252" s="4"/>
      <c r="Z252" s="1"/>
      <c r="AA252" s="1"/>
    </row>
    <row r="253" spans="1:27" x14ac:dyDescent="0.3">
      <c r="A253" s="4"/>
      <c r="B253" s="1"/>
      <c r="C253" s="1"/>
      <c r="D253" s="1"/>
      <c r="E253" s="1"/>
      <c r="F253" s="1"/>
      <c r="G253" s="1"/>
      <c r="H253" s="1"/>
      <c r="I253" s="1"/>
      <c r="J253" s="1"/>
      <c r="M253" s="4"/>
      <c r="N253" s="1"/>
      <c r="O253" s="1"/>
      <c r="P253" s="1"/>
      <c r="Q253" s="1"/>
      <c r="R253" s="1"/>
      <c r="S253" s="1"/>
      <c r="T253" s="1"/>
      <c r="U253" s="1"/>
      <c r="V253" s="1"/>
      <c r="Y253" s="4"/>
      <c r="Z253" s="1"/>
      <c r="AA253" s="1"/>
    </row>
    <row r="254" spans="1:27" x14ac:dyDescent="0.3">
      <c r="A254" s="4"/>
      <c r="B254" s="1"/>
      <c r="C254" s="1"/>
      <c r="D254" s="1"/>
      <c r="E254" s="1"/>
      <c r="F254" s="1"/>
      <c r="G254" s="1"/>
      <c r="H254" s="1"/>
      <c r="I254" s="1"/>
      <c r="J254" s="1"/>
      <c r="M254" s="4"/>
      <c r="N254" s="1"/>
      <c r="O254" s="1"/>
      <c r="P254" s="1"/>
      <c r="Q254" s="1"/>
      <c r="R254" s="1"/>
      <c r="S254" s="1"/>
      <c r="T254" s="1"/>
      <c r="U254" s="1"/>
      <c r="V254" s="1"/>
      <c r="Y254" s="4"/>
      <c r="Z254" s="1"/>
      <c r="AA254" s="1"/>
    </row>
    <row r="255" spans="1:27" x14ac:dyDescent="0.3">
      <c r="A255" s="4"/>
      <c r="B255" s="1"/>
      <c r="C255" s="1"/>
      <c r="D255" s="1"/>
      <c r="E255" s="1"/>
      <c r="F255" s="1"/>
      <c r="G255" s="1"/>
      <c r="H255" s="1"/>
      <c r="I255" s="1"/>
      <c r="J255" s="1"/>
      <c r="M255" s="4"/>
      <c r="N255" s="1"/>
      <c r="O255" s="1"/>
      <c r="P255" s="1"/>
      <c r="Q255" s="1"/>
      <c r="R255" s="1"/>
      <c r="S255" s="1"/>
      <c r="T255" s="1"/>
      <c r="U255" s="1"/>
      <c r="V255" s="1"/>
      <c r="Y255" s="4"/>
      <c r="Z255" s="1"/>
      <c r="AA255" s="1"/>
    </row>
    <row r="256" spans="1:27" x14ac:dyDescent="0.3">
      <c r="A256" s="4"/>
      <c r="B256" s="1"/>
      <c r="C256" s="1"/>
      <c r="D256" s="1"/>
      <c r="E256" s="1"/>
      <c r="F256" s="1"/>
      <c r="G256" s="1"/>
      <c r="H256" s="1"/>
      <c r="I256" s="1"/>
      <c r="J256" s="1"/>
      <c r="M256" s="4"/>
      <c r="N256" s="1"/>
      <c r="O256" s="1"/>
      <c r="P256" s="1"/>
      <c r="Q256" s="1"/>
      <c r="R256" s="1"/>
      <c r="S256" s="1"/>
      <c r="T256" s="1"/>
      <c r="U256" s="1"/>
      <c r="V256" s="1"/>
      <c r="Y256" s="4"/>
      <c r="Z256" s="1"/>
      <c r="AA256" s="1"/>
    </row>
    <row r="257" spans="1:27" x14ac:dyDescent="0.3">
      <c r="A257" s="4"/>
      <c r="B257" s="1"/>
      <c r="C257" s="1"/>
      <c r="D257" s="1"/>
      <c r="E257" s="1"/>
      <c r="F257" s="1"/>
      <c r="G257" s="1"/>
      <c r="H257" s="1"/>
      <c r="I257" s="1"/>
      <c r="J257" s="1"/>
      <c r="M257" s="4"/>
      <c r="N257" s="1"/>
      <c r="O257" s="1"/>
      <c r="P257" s="1"/>
      <c r="Q257" s="1"/>
      <c r="R257" s="1"/>
      <c r="S257" s="1"/>
      <c r="T257" s="1"/>
      <c r="U257" s="1"/>
      <c r="V257" s="1"/>
      <c r="Y257" s="4"/>
      <c r="Z257" s="1"/>
      <c r="AA257" s="1"/>
    </row>
    <row r="258" spans="1:27" x14ac:dyDescent="0.3">
      <c r="A258" s="4"/>
      <c r="B258" s="1"/>
      <c r="C258" s="1"/>
      <c r="D258" s="1"/>
      <c r="E258" s="1"/>
      <c r="F258" s="1"/>
      <c r="G258" s="1"/>
      <c r="H258" s="1"/>
      <c r="I258" s="1"/>
      <c r="J258" s="1"/>
      <c r="M258" s="4"/>
      <c r="N258" s="1"/>
      <c r="O258" s="1"/>
      <c r="P258" s="1"/>
      <c r="Q258" s="1"/>
      <c r="R258" s="1"/>
      <c r="S258" s="1"/>
      <c r="T258" s="1"/>
      <c r="U258" s="1"/>
      <c r="V258" s="1"/>
      <c r="Y258" s="4"/>
      <c r="Z258" s="1"/>
      <c r="AA258" s="1"/>
    </row>
    <row r="259" spans="1:27" x14ac:dyDescent="0.3">
      <c r="A259" s="4"/>
      <c r="B259" s="1"/>
      <c r="C259" s="1"/>
      <c r="D259" s="1"/>
      <c r="E259" s="1"/>
      <c r="F259" s="1"/>
      <c r="G259" s="1"/>
      <c r="H259" s="1"/>
      <c r="I259" s="1"/>
      <c r="J259" s="1"/>
      <c r="M259" s="4"/>
      <c r="N259" s="1"/>
      <c r="O259" s="1"/>
      <c r="P259" s="1"/>
      <c r="Q259" s="1"/>
      <c r="R259" s="1"/>
      <c r="S259" s="1"/>
      <c r="T259" s="1"/>
      <c r="U259" s="1"/>
      <c r="V259" s="1"/>
      <c r="Y259" s="4"/>
      <c r="Z259" s="1"/>
      <c r="AA259" s="1"/>
    </row>
    <row r="260" spans="1:27" x14ac:dyDescent="0.3">
      <c r="A260" s="4"/>
      <c r="B260" s="1"/>
      <c r="C260" s="1"/>
      <c r="D260" s="1"/>
      <c r="E260" s="1"/>
      <c r="F260" s="1"/>
      <c r="G260" s="1"/>
      <c r="H260" s="1"/>
      <c r="I260" s="1"/>
      <c r="J260" s="1"/>
      <c r="M260" s="4"/>
      <c r="N260" s="1"/>
      <c r="O260" s="1"/>
      <c r="P260" s="1"/>
      <c r="Q260" s="1"/>
      <c r="R260" s="1"/>
      <c r="S260" s="1"/>
      <c r="T260" s="1"/>
      <c r="U260" s="1"/>
      <c r="V260" s="1"/>
      <c r="Y260" s="4"/>
      <c r="Z260" s="1"/>
      <c r="AA260" s="1"/>
    </row>
    <row r="261" spans="1:27" x14ac:dyDescent="0.3">
      <c r="A261" s="4"/>
      <c r="B261" s="1"/>
      <c r="C261" s="1"/>
      <c r="D261" s="1"/>
      <c r="E261" s="1"/>
      <c r="F261" s="1"/>
      <c r="G261" s="1"/>
      <c r="H261" s="1"/>
      <c r="I261" s="1"/>
      <c r="J261" s="1"/>
      <c r="M261" s="4"/>
      <c r="N261" s="1"/>
      <c r="O261" s="1"/>
      <c r="P261" s="1"/>
      <c r="Q261" s="1"/>
      <c r="R261" s="1"/>
      <c r="S261" s="1"/>
      <c r="T261" s="1"/>
      <c r="U261" s="1"/>
      <c r="V261" s="1"/>
      <c r="Y261" s="4"/>
      <c r="Z261" s="1"/>
      <c r="AA261" s="1"/>
    </row>
    <row r="262" spans="1:27" x14ac:dyDescent="0.3">
      <c r="A262" s="4"/>
      <c r="B262" s="1"/>
      <c r="C262" s="1"/>
      <c r="D262" s="1"/>
      <c r="E262" s="1"/>
      <c r="F262" s="1"/>
      <c r="G262" s="1"/>
      <c r="H262" s="1"/>
      <c r="I262" s="1"/>
      <c r="J262" s="1"/>
      <c r="M262" s="4"/>
      <c r="N262" s="1"/>
      <c r="O262" s="1"/>
      <c r="P262" s="1"/>
      <c r="Q262" s="1"/>
      <c r="R262" s="1"/>
      <c r="S262" s="1"/>
      <c r="T262" s="1"/>
      <c r="U262" s="1"/>
      <c r="V262" s="1"/>
      <c r="Y262" s="4"/>
      <c r="Z262" s="1"/>
      <c r="AA262" s="1"/>
    </row>
    <row r="263" spans="1:27" x14ac:dyDescent="0.3">
      <c r="A263" s="4"/>
      <c r="B263" s="1"/>
      <c r="C263" s="1"/>
      <c r="D263" s="1"/>
      <c r="E263" s="1"/>
      <c r="F263" s="1"/>
      <c r="G263" s="1"/>
      <c r="H263" s="1"/>
      <c r="I263" s="1"/>
      <c r="J263" s="1"/>
      <c r="M263" s="4"/>
      <c r="N263" s="1"/>
      <c r="O263" s="1"/>
      <c r="P263" s="1"/>
      <c r="Q263" s="1"/>
      <c r="R263" s="1"/>
      <c r="S263" s="1"/>
      <c r="T263" s="1"/>
      <c r="U263" s="1"/>
      <c r="V263" s="1"/>
      <c r="Y263" s="4"/>
      <c r="Z263" s="1"/>
      <c r="AA263" s="1"/>
    </row>
    <row r="264" spans="1:27" x14ac:dyDescent="0.3">
      <c r="A264" s="4"/>
      <c r="B264" s="1"/>
      <c r="C264" s="1"/>
      <c r="D264" s="1"/>
      <c r="E264" s="1"/>
      <c r="F264" s="1"/>
      <c r="G264" s="1"/>
      <c r="H264" s="1"/>
      <c r="I264" s="1"/>
      <c r="J264" s="1"/>
      <c r="M264" s="4"/>
      <c r="N264" s="1"/>
      <c r="O264" s="1"/>
      <c r="P264" s="1"/>
      <c r="Q264" s="1"/>
      <c r="R264" s="1"/>
      <c r="S264" s="1"/>
      <c r="T264" s="1"/>
      <c r="U264" s="1"/>
      <c r="V264" s="1"/>
      <c r="Y264" s="4"/>
      <c r="Z264" s="1"/>
      <c r="AA264" s="1"/>
    </row>
    <row r="265" spans="1:27" x14ac:dyDescent="0.3">
      <c r="A265" s="4"/>
      <c r="B265" s="1"/>
      <c r="C265" s="1"/>
      <c r="D265" s="1"/>
      <c r="E265" s="1"/>
      <c r="F265" s="1"/>
      <c r="G265" s="1"/>
      <c r="H265" s="1"/>
      <c r="I265" s="1"/>
      <c r="J265" s="1"/>
      <c r="M265" s="4"/>
      <c r="N265" s="1"/>
      <c r="O265" s="1"/>
      <c r="P265" s="1"/>
      <c r="Q265" s="1"/>
      <c r="R265" s="1"/>
      <c r="S265" s="1"/>
      <c r="T265" s="1"/>
      <c r="U265" s="1"/>
      <c r="V265" s="1"/>
      <c r="Y265" s="4"/>
      <c r="Z265" s="1"/>
      <c r="AA265" s="1"/>
    </row>
    <row r="266" spans="1:27" x14ac:dyDescent="0.3">
      <c r="A266" s="4"/>
      <c r="B266" s="1"/>
      <c r="C266" s="1"/>
      <c r="D266" s="1"/>
      <c r="E266" s="1"/>
      <c r="F266" s="1"/>
      <c r="G266" s="1"/>
      <c r="H266" s="1"/>
      <c r="I266" s="1"/>
      <c r="J266" s="1"/>
      <c r="M266" s="4"/>
      <c r="N266" s="1"/>
      <c r="O266" s="1"/>
      <c r="P266" s="1"/>
      <c r="Q266" s="1"/>
      <c r="R266" s="1"/>
      <c r="S266" s="1"/>
      <c r="T266" s="1"/>
      <c r="U266" s="1"/>
      <c r="V266" s="1"/>
      <c r="Y266" s="4"/>
      <c r="Z266" s="1"/>
      <c r="AA266" s="1"/>
    </row>
    <row r="267" spans="1:27" x14ac:dyDescent="0.3">
      <c r="A267" s="4"/>
      <c r="B267" s="1"/>
      <c r="C267" s="1"/>
      <c r="D267" s="1"/>
      <c r="E267" s="1"/>
      <c r="F267" s="1"/>
      <c r="G267" s="1"/>
      <c r="H267" s="1"/>
      <c r="I267" s="1"/>
      <c r="J267" s="1"/>
      <c r="M267" s="4"/>
      <c r="N267" s="1"/>
      <c r="O267" s="1"/>
      <c r="P267" s="1"/>
      <c r="Q267" s="1"/>
      <c r="R267" s="1"/>
      <c r="S267" s="1"/>
      <c r="T267" s="1"/>
      <c r="U267" s="1"/>
      <c r="V267" s="1"/>
      <c r="Y267" s="4"/>
      <c r="Z267" s="1"/>
      <c r="AA267" s="1"/>
    </row>
    <row r="268" spans="1:27" x14ac:dyDescent="0.3">
      <c r="A268" s="4"/>
      <c r="B268" s="1"/>
      <c r="C268" s="1"/>
      <c r="D268" s="1"/>
      <c r="E268" s="1"/>
      <c r="F268" s="1"/>
      <c r="G268" s="1"/>
      <c r="H268" s="1"/>
      <c r="I268" s="1"/>
      <c r="J268" s="1"/>
      <c r="M268" s="4"/>
      <c r="N268" s="1"/>
      <c r="O268" s="1"/>
      <c r="P268" s="1"/>
      <c r="Q268" s="1"/>
      <c r="R268" s="1"/>
      <c r="S268" s="1"/>
      <c r="T268" s="1"/>
      <c r="U268" s="1"/>
      <c r="V268" s="1"/>
      <c r="Y268" s="4"/>
      <c r="Z268" s="1"/>
      <c r="AA268" s="1"/>
    </row>
    <row r="269" spans="1:27" x14ac:dyDescent="0.3">
      <c r="A269" s="4"/>
      <c r="B269" s="1"/>
      <c r="C269" s="1"/>
      <c r="D269" s="1"/>
      <c r="E269" s="1"/>
      <c r="F269" s="1"/>
      <c r="G269" s="1"/>
      <c r="H269" s="1"/>
      <c r="I269" s="1"/>
      <c r="J269" s="1"/>
      <c r="M269" s="4"/>
      <c r="N269" s="1"/>
      <c r="O269" s="1"/>
      <c r="P269" s="1"/>
      <c r="Q269" s="1"/>
      <c r="R269" s="1"/>
      <c r="S269" s="1"/>
      <c r="T269" s="1"/>
      <c r="U269" s="1"/>
      <c r="V269" s="1"/>
      <c r="Y269" s="4"/>
      <c r="Z269" s="1"/>
      <c r="AA269" s="1"/>
    </row>
    <row r="270" spans="1:27" x14ac:dyDescent="0.3">
      <c r="A270" s="4"/>
      <c r="B270" s="1"/>
      <c r="C270" s="1"/>
      <c r="D270" s="1"/>
      <c r="E270" s="1"/>
      <c r="F270" s="1"/>
      <c r="G270" s="1"/>
      <c r="H270" s="1"/>
      <c r="I270" s="1"/>
      <c r="J270" s="1"/>
      <c r="M270" s="4"/>
      <c r="N270" s="1"/>
      <c r="O270" s="1"/>
      <c r="P270" s="1"/>
      <c r="Q270" s="1"/>
      <c r="R270" s="1"/>
      <c r="S270" s="1"/>
      <c r="T270" s="1"/>
      <c r="U270" s="1"/>
      <c r="V270" s="1"/>
      <c r="Y270" s="4"/>
      <c r="Z270" s="1"/>
      <c r="AA270" s="1"/>
    </row>
    <row r="271" spans="1:27" x14ac:dyDescent="0.3">
      <c r="A271" s="4"/>
      <c r="B271" s="1"/>
      <c r="C271" s="1"/>
      <c r="D271" s="1"/>
      <c r="E271" s="1"/>
      <c r="F271" s="1"/>
      <c r="G271" s="1"/>
      <c r="H271" s="1"/>
      <c r="I271" s="1"/>
      <c r="J271" s="1"/>
      <c r="M271" s="4"/>
      <c r="N271" s="1"/>
      <c r="O271" s="1"/>
      <c r="P271" s="1"/>
      <c r="Q271" s="1"/>
      <c r="R271" s="1"/>
      <c r="S271" s="1"/>
      <c r="T271" s="1"/>
      <c r="U271" s="1"/>
      <c r="V271" s="1"/>
      <c r="Y271" s="4"/>
      <c r="Z271" s="1"/>
      <c r="AA271" s="1"/>
    </row>
    <row r="272" spans="1:27" x14ac:dyDescent="0.3">
      <c r="A272" s="4"/>
      <c r="B272" s="1"/>
      <c r="C272" s="1"/>
      <c r="D272" s="1"/>
      <c r="E272" s="1"/>
      <c r="F272" s="1"/>
      <c r="G272" s="1"/>
      <c r="H272" s="1"/>
      <c r="I272" s="1"/>
      <c r="J272" s="1"/>
      <c r="M272" s="4"/>
      <c r="N272" s="1"/>
      <c r="O272" s="1"/>
      <c r="P272" s="1"/>
      <c r="Q272" s="1"/>
      <c r="R272" s="1"/>
      <c r="S272" s="1"/>
      <c r="T272" s="1"/>
      <c r="U272" s="1"/>
      <c r="V272" s="1"/>
      <c r="Y272" s="4"/>
      <c r="Z272" s="1"/>
      <c r="AA272" s="1"/>
    </row>
    <row r="273" spans="1:27" x14ac:dyDescent="0.3">
      <c r="A273" s="4"/>
      <c r="B273" s="1"/>
      <c r="C273" s="1"/>
      <c r="D273" s="1"/>
      <c r="E273" s="1"/>
      <c r="F273" s="1"/>
      <c r="G273" s="1"/>
      <c r="H273" s="1"/>
      <c r="I273" s="1"/>
      <c r="J273" s="1"/>
      <c r="M273" s="4"/>
      <c r="N273" s="1"/>
      <c r="O273" s="1"/>
      <c r="P273" s="1"/>
      <c r="Q273" s="1"/>
      <c r="R273" s="1"/>
      <c r="S273" s="1"/>
      <c r="T273" s="1"/>
      <c r="U273" s="1"/>
      <c r="V273" s="1"/>
      <c r="Y273" s="4"/>
      <c r="Z273" s="1"/>
      <c r="AA273" s="1"/>
    </row>
    <row r="274" spans="1:27" x14ac:dyDescent="0.3">
      <c r="A274" s="4"/>
      <c r="B274" s="1"/>
      <c r="C274" s="1"/>
      <c r="D274" s="1"/>
      <c r="E274" s="1"/>
      <c r="F274" s="1"/>
      <c r="G274" s="1"/>
      <c r="H274" s="1"/>
      <c r="I274" s="1"/>
      <c r="J274" s="1"/>
      <c r="M274" s="4"/>
      <c r="N274" s="1"/>
      <c r="O274" s="1"/>
      <c r="P274" s="1"/>
      <c r="Q274" s="1"/>
      <c r="R274" s="1"/>
      <c r="S274" s="1"/>
      <c r="T274" s="1"/>
      <c r="U274" s="1"/>
      <c r="V274" s="1"/>
      <c r="Y274" s="4"/>
      <c r="Z274" s="1"/>
      <c r="AA274" s="1"/>
    </row>
    <row r="275" spans="1:27" x14ac:dyDescent="0.3">
      <c r="A275" s="4"/>
      <c r="B275" s="1"/>
      <c r="C275" s="1"/>
      <c r="D275" s="1"/>
      <c r="E275" s="1"/>
      <c r="F275" s="1"/>
      <c r="G275" s="1"/>
      <c r="H275" s="1"/>
      <c r="I275" s="1"/>
      <c r="J275" s="1"/>
      <c r="M275" s="4"/>
      <c r="N275" s="1"/>
      <c r="O275" s="1"/>
      <c r="P275" s="1"/>
      <c r="Q275" s="1"/>
      <c r="R275" s="1"/>
      <c r="S275" s="1"/>
      <c r="T275" s="1"/>
      <c r="U275" s="1"/>
      <c r="V275" s="1"/>
      <c r="Y275" s="4"/>
      <c r="Z275" s="1"/>
      <c r="AA275" s="1"/>
    </row>
    <row r="276" spans="1:27" x14ac:dyDescent="0.3">
      <c r="A276" s="4"/>
      <c r="B276" s="1"/>
      <c r="C276" s="1"/>
      <c r="D276" s="1"/>
      <c r="E276" s="1"/>
      <c r="F276" s="1"/>
      <c r="G276" s="1"/>
      <c r="H276" s="1"/>
      <c r="I276" s="1"/>
      <c r="J276" s="1"/>
      <c r="M276" s="4"/>
      <c r="N276" s="1"/>
      <c r="O276" s="1"/>
      <c r="P276" s="1"/>
      <c r="Q276" s="1"/>
      <c r="R276" s="1"/>
      <c r="S276" s="1"/>
      <c r="T276" s="1"/>
      <c r="U276" s="1"/>
      <c r="V276" s="1"/>
      <c r="Y276" s="4"/>
      <c r="Z276" s="1"/>
      <c r="AA276" s="1"/>
    </row>
    <row r="277" spans="1:27" x14ac:dyDescent="0.3">
      <c r="A277" s="4"/>
      <c r="B277" s="1"/>
      <c r="C277" s="1"/>
      <c r="D277" s="1"/>
      <c r="E277" s="1"/>
      <c r="F277" s="1"/>
      <c r="G277" s="1"/>
      <c r="H277" s="1"/>
      <c r="I277" s="1"/>
      <c r="J277" s="1"/>
      <c r="M277" s="4"/>
      <c r="N277" s="1"/>
      <c r="O277" s="1"/>
      <c r="P277" s="1"/>
      <c r="Q277" s="1"/>
      <c r="R277" s="1"/>
      <c r="S277" s="1"/>
      <c r="T277" s="1"/>
      <c r="U277" s="1"/>
      <c r="V277" s="1"/>
      <c r="Y277" s="4"/>
      <c r="Z277" s="1"/>
      <c r="AA277" s="1"/>
    </row>
    <row r="278" spans="1:27" x14ac:dyDescent="0.3">
      <c r="A278" s="4"/>
      <c r="B278" s="1"/>
      <c r="C278" s="1"/>
      <c r="D278" s="1"/>
      <c r="E278" s="1"/>
      <c r="F278" s="1"/>
      <c r="G278" s="1"/>
      <c r="H278" s="1"/>
      <c r="I278" s="1"/>
      <c r="J278" s="1"/>
      <c r="M278" s="4"/>
      <c r="N278" s="1"/>
      <c r="O278" s="1"/>
      <c r="P278" s="1"/>
      <c r="Q278" s="1"/>
      <c r="R278" s="1"/>
      <c r="S278" s="1"/>
      <c r="T278" s="1"/>
      <c r="U278" s="1"/>
      <c r="V278" s="1"/>
      <c r="Y278" s="4"/>
      <c r="Z278" s="1"/>
      <c r="AA278" s="1"/>
    </row>
    <row r="279" spans="1:27" x14ac:dyDescent="0.3">
      <c r="A279" s="4"/>
      <c r="B279" s="1"/>
      <c r="C279" s="1"/>
      <c r="D279" s="1"/>
      <c r="E279" s="1"/>
      <c r="F279" s="1"/>
      <c r="G279" s="1"/>
      <c r="H279" s="1"/>
      <c r="I279" s="1"/>
      <c r="J279" s="1"/>
      <c r="M279" s="4"/>
      <c r="N279" s="1"/>
      <c r="O279" s="1"/>
      <c r="P279" s="1"/>
      <c r="Q279" s="1"/>
      <c r="R279" s="1"/>
      <c r="S279" s="1"/>
      <c r="T279" s="1"/>
      <c r="U279" s="1"/>
      <c r="V279" s="1"/>
      <c r="Y279" s="4"/>
      <c r="Z279" s="1"/>
      <c r="AA279" s="1"/>
    </row>
    <row r="280" spans="1:27" x14ac:dyDescent="0.3">
      <c r="A280" s="4"/>
      <c r="B280" s="1"/>
      <c r="C280" s="1"/>
      <c r="D280" s="1"/>
      <c r="E280" s="1"/>
      <c r="F280" s="1"/>
      <c r="G280" s="1"/>
      <c r="H280" s="1"/>
      <c r="I280" s="1"/>
      <c r="J280" s="1"/>
      <c r="M280" s="4"/>
      <c r="N280" s="1"/>
      <c r="O280" s="1"/>
      <c r="P280" s="1"/>
      <c r="Q280" s="1"/>
      <c r="R280" s="1"/>
      <c r="S280" s="1"/>
      <c r="T280" s="1"/>
      <c r="U280" s="1"/>
      <c r="V280" s="1"/>
      <c r="Y280" s="4"/>
      <c r="Z280" s="1"/>
      <c r="AA280" s="1"/>
    </row>
    <row r="281" spans="1:27" x14ac:dyDescent="0.3">
      <c r="A281" s="4"/>
      <c r="B281" s="1"/>
      <c r="C281" s="1"/>
      <c r="D281" s="1"/>
      <c r="E281" s="1"/>
      <c r="F281" s="1"/>
      <c r="G281" s="1"/>
      <c r="H281" s="1"/>
      <c r="I281" s="1"/>
      <c r="J281" s="1"/>
      <c r="M281" s="4"/>
      <c r="N281" s="1"/>
      <c r="O281" s="1"/>
      <c r="P281" s="1"/>
      <c r="Q281" s="1"/>
      <c r="R281" s="1"/>
      <c r="S281" s="1"/>
      <c r="T281" s="1"/>
      <c r="U281" s="1"/>
      <c r="V281" s="1"/>
      <c r="Y281" s="4"/>
      <c r="Z281" s="1"/>
      <c r="AA281" s="1"/>
    </row>
    <row r="282" spans="1:27" x14ac:dyDescent="0.3">
      <c r="A282" s="4"/>
      <c r="B282" s="1"/>
      <c r="C282" s="1"/>
      <c r="D282" s="1"/>
      <c r="E282" s="1"/>
      <c r="F282" s="1"/>
      <c r="G282" s="1"/>
      <c r="H282" s="1"/>
      <c r="I282" s="1"/>
      <c r="J282" s="1"/>
      <c r="M282" s="4"/>
      <c r="N282" s="1"/>
      <c r="O282" s="1"/>
      <c r="P282" s="1"/>
      <c r="Q282" s="1"/>
      <c r="R282" s="1"/>
      <c r="S282" s="1"/>
      <c r="T282" s="1"/>
      <c r="U282" s="1"/>
      <c r="V282" s="1"/>
      <c r="Y282" s="4"/>
      <c r="Z282" s="1"/>
      <c r="AA282" s="1"/>
    </row>
    <row r="283" spans="1:27" x14ac:dyDescent="0.3">
      <c r="A283" s="4"/>
      <c r="B283" s="1"/>
      <c r="C283" s="1"/>
      <c r="D283" s="1"/>
      <c r="E283" s="1"/>
      <c r="F283" s="1"/>
      <c r="G283" s="1"/>
      <c r="H283" s="1"/>
      <c r="I283" s="1"/>
      <c r="J283" s="1"/>
      <c r="M283" s="4"/>
      <c r="N283" s="1"/>
      <c r="O283" s="1"/>
      <c r="P283" s="1"/>
      <c r="Q283" s="1"/>
      <c r="R283" s="1"/>
      <c r="S283" s="1"/>
      <c r="T283" s="1"/>
      <c r="U283" s="1"/>
      <c r="V283" s="1"/>
      <c r="Y283" s="4"/>
      <c r="Z283" s="1"/>
      <c r="AA283" s="1"/>
    </row>
    <row r="284" spans="1:27" x14ac:dyDescent="0.3">
      <c r="A284" s="4"/>
      <c r="B284" s="1"/>
      <c r="C284" s="1"/>
      <c r="D284" s="1"/>
      <c r="E284" s="1"/>
      <c r="F284" s="1"/>
      <c r="G284" s="1"/>
      <c r="H284" s="1"/>
      <c r="I284" s="1"/>
      <c r="J284" s="1"/>
      <c r="M284" s="4"/>
      <c r="N284" s="1"/>
      <c r="O284" s="1"/>
      <c r="P284" s="1"/>
      <c r="Q284" s="1"/>
      <c r="R284" s="1"/>
      <c r="S284" s="1"/>
      <c r="T284" s="1"/>
      <c r="U284" s="1"/>
      <c r="V284" s="1"/>
      <c r="Y284" s="4"/>
      <c r="Z284" s="1"/>
      <c r="AA284" s="1"/>
    </row>
    <row r="285" spans="1:27" x14ac:dyDescent="0.3">
      <c r="A285" s="4"/>
      <c r="B285" s="1"/>
      <c r="C285" s="1"/>
      <c r="D285" s="1"/>
      <c r="E285" s="1"/>
      <c r="F285" s="1"/>
      <c r="G285" s="1"/>
      <c r="H285" s="1"/>
      <c r="I285" s="1"/>
      <c r="J285" s="1"/>
      <c r="M285" s="4"/>
      <c r="N285" s="1"/>
      <c r="O285" s="1"/>
      <c r="P285" s="1"/>
      <c r="Q285" s="1"/>
      <c r="R285" s="1"/>
      <c r="S285" s="1"/>
      <c r="T285" s="1"/>
      <c r="U285" s="1"/>
      <c r="V285" s="1"/>
      <c r="Y285" s="4"/>
      <c r="Z285" s="1"/>
      <c r="AA285" s="1"/>
    </row>
    <row r="286" spans="1:27" x14ac:dyDescent="0.3">
      <c r="A286" s="4"/>
      <c r="B286" s="1"/>
      <c r="C286" s="1"/>
      <c r="D286" s="1"/>
      <c r="E286" s="1"/>
      <c r="F286" s="1"/>
      <c r="G286" s="1"/>
      <c r="H286" s="1"/>
      <c r="I286" s="1"/>
      <c r="J286" s="1"/>
      <c r="M286" s="4"/>
      <c r="N286" s="1"/>
      <c r="O286" s="1"/>
      <c r="P286" s="1"/>
      <c r="Q286" s="1"/>
      <c r="R286" s="1"/>
      <c r="S286" s="1"/>
      <c r="T286" s="1"/>
      <c r="U286" s="1"/>
      <c r="V286" s="1"/>
      <c r="Y286" s="4"/>
      <c r="Z286" s="1"/>
      <c r="AA286" s="1"/>
    </row>
    <row r="287" spans="1:27" x14ac:dyDescent="0.3">
      <c r="A287" s="4"/>
      <c r="B287" s="1"/>
      <c r="C287" s="1"/>
      <c r="D287" s="1"/>
      <c r="E287" s="1"/>
      <c r="F287" s="1"/>
      <c r="G287" s="1"/>
      <c r="H287" s="1"/>
      <c r="I287" s="1"/>
      <c r="J287" s="1"/>
      <c r="M287" s="4"/>
      <c r="N287" s="1"/>
      <c r="O287" s="1"/>
      <c r="P287" s="1"/>
      <c r="Q287" s="1"/>
      <c r="R287" s="1"/>
      <c r="S287" s="1"/>
      <c r="T287" s="1"/>
      <c r="U287" s="1"/>
      <c r="V287" s="1"/>
      <c r="Y287" s="4"/>
      <c r="Z287" s="1"/>
      <c r="AA287" s="1"/>
    </row>
    <row r="288" spans="1:27" x14ac:dyDescent="0.3">
      <c r="A288" s="4"/>
      <c r="B288" s="1"/>
      <c r="C288" s="1"/>
      <c r="D288" s="1"/>
      <c r="E288" s="1"/>
      <c r="F288" s="1"/>
      <c r="G288" s="1"/>
      <c r="H288" s="1"/>
      <c r="I288" s="1"/>
      <c r="J288" s="1"/>
      <c r="M288" s="4"/>
      <c r="N288" s="1"/>
      <c r="O288" s="1"/>
      <c r="P288" s="1"/>
      <c r="Q288" s="1"/>
      <c r="R288" s="1"/>
      <c r="S288" s="1"/>
      <c r="T288" s="1"/>
      <c r="U288" s="1"/>
      <c r="V288" s="1"/>
      <c r="Y288" s="4"/>
      <c r="Z288" s="1"/>
      <c r="AA288" s="1"/>
    </row>
    <row r="289" spans="1:27" x14ac:dyDescent="0.3">
      <c r="A289" s="4"/>
      <c r="B289" s="1"/>
      <c r="C289" s="1"/>
      <c r="D289" s="1"/>
      <c r="E289" s="1"/>
      <c r="F289" s="1"/>
      <c r="G289" s="1"/>
      <c r="H289" s="1"/>
      <c r="I289" s="1"/>
      <c r="J289" s="1"/>
      <c r="M289" s="4"/>
      <c r="N289" s="1"/>
      <c r="O289" s="1"/>
      <c r="P289" s="1"/>
      <c r="Q289" s="1"/>
      <c r="R289" s="1"/>
      <c r="S289" s="1"/>
      <c r="T289" s="1"/>
      <c r="U289" s="1"/>
      <c r="V289" s="1"/>
      <c r="Y289" s="4"/>
      <c r="Z289" s="1"/>
      <c r="AA289" s="1"/>
    </row>
    <row r="290" spans="1:27" x14ac:dyDescent="0.3">
      <c r="A290" s="4"/>
      <c r="B290" s="1"/>
      <c r="C290" s="1"/>
      <c r="D290" s="1"/>
      <c r="E290" s="1"/>
      <c r="F290" s="1"/>
      <c r="G290" s="1"/>
      <c r="H290" s="1"/>
      <c r="I290" s="1"/>
      <c r="J290" s="1"/>
      <c r="M290" s="4"/>
      <c r="N290" s="1"/>
      <c r="O290" s="1"/>
      <c r="P290" s="1"/>
      <c r="Q290" s="1"/>
      <c r="R290" s="1"/>
      <c r="S290" s="1"/>
      <c r="T290" s="1"/>
      <c r="U290" s="1"/>
      <c r="V290" s="1"/>
      <c r="Y290" s="4"/>
      <c r="Z290" s="1"/>
      <c r="AA290" s="1"/>
    </row>
    <row r="291" spans="1:27" x14ac:dyDescent="0.3">
      <c r="A291" s="4"/>
      <c r="B291" s="1"/>
      <c r="C291" s="1"/>
      <c r="D291" s="1"/>
      <c r="E291" s="1"/>
      <c r="F291" s="1"/>
      <c r="G291" s="1"/>
      <c r="H291" s="1"/>
      <c r="I291" s="1"/>
      <c r="J291" s="1"/>
      <c r="M291" s="4"/>
      <c r="N291" s="1"/>
      <c r="O291" s="1"/>
      <c r="P291" s="1"/>
      <c r="Q291" s="1"/>
      <c r="R291" s="1"/>
      <c r="S291" s="1"/>
      <c r="T291" s="1"/>
      <c r="U291" s="1"/>
      <c r="V291" s="1"/>
      <c r="Y291" s="4"/>
      <c r="Z291" s="1"/>
      <c r="AA291" s="1"/>
    </row>
    <row r="292" spans="1:27" x14ac:dyDescent="0.3">
      <c r="A292" s="4"/>
      <c r="B292" s="1"/>
      <c r="C292" s="1"/>
      <c r="D292" s="1"/>
      <c r="E292" s="1"/>
      <c r="F292" s="1"/>
      <c r="G292" s="1"/>
      <c r="H292" s="1"/>
      <c r="I292" s="1"/>
      <c r="J292" s="1"/>
      <c r="M292" s="4"/>
      <c r="N292" s="1"/>
      <c r="O292" s="1"/>
      <c r="P292" s="1"/>
      <c r="Q292" s="1"/>
      <c r="R292" s="1"/>
      <c r="S292" s="1"/>
      <c r="T292" s="1"/>
      <c r="U292" s="1"/>
      <c r="V292" s="1"/>
      <c r="Y292" s="4"/>
      <c r="Z292" s="1"/>
      <c r="AA292" s="1"/>
    </row>
    <row r="293" spans="1:27" x14ac:dyDescent="0.3">
      <c r="A293" s="4"/>
      <c r="B293" s="1"/>
      <c r="C293" s="1"/>
      <c r="D293" s="1"/>
      <c r="E293" s="1"/>
      <c r="F293" s="1"/>
      <c r="G293" s="1"/>
      <c r="H293" s="1"/>
      <c r="I293" s="1"/>
      <c r="J293" s="1"/>
      <c r="M293" s="4"/>
      <c r="N293" s="1"/>
      <c r="O293" s="1"/>
      <c r="P293" s="1"/>
      <c r="Q293" s="1"/>
      <c r="R293" s="1"/>
      <c r="S293" s="1"/>
      <c r="T293" s="1"/>
      <c r="U293" s="1"/>
      <c r="V293" s="1"/>
      <c r="Y293" s="4"/>
      <c r="Z293" s="1"/>
      <c r="AA293" s="1"/>
    </row>
    <row r="294" spans="1:27" x14ac:dyDescent="0.3">
      <c r="A294" s="4"/>
      <c r="B294" s="1"/>
      <c r="C294" s="1"/>
      <c r="D294" s="1"/>
      <c r="E294" s="1"/>
      <c r="F294" s="1"/>
      <c r="G294" s="1"/>
      <c r="H294" s="1"/>
      <c r="I294" s="1"/>
      <c r="J294" s="1"/>
      <c r="M294" s="4"/>
      <c r="N294" s="1"/>
      <c r="O294" s="1"/>
      <c r="P294" s="1"/>
      <c r="Q294" s="1"/>
      <c r="R294" s="1"/>
      <c r="S294" s="1"/>
      <c r="T294" s="1"/>
      <c r="U294" s="1"/>
      <c r="V294" s="1"/>
      <c r="Y294" s="4"/>
      <c r="Z294" s="1"/>
      <c r="AA294" s="1"/>
    </row>
    <row r="295" spans="1:27" x14ac:dyDescent="0.3">
      <c r="A295" s="4"/>
      <c r="B295" s="1"/>
      <c r="C295" s="1"/>
      <c r="D295" s="1"/>
      <c r="E295" s="1"/>
      <c r="F295" s="1"/>
      <c r="G295" s="1"/>
      <c r="H295" s="1"/>
      <c r="I295" s="1"/>
      <c r="J295" s="1"/>
      <c r="M295" s="4"/>
      <c r="N295" s="1"/>
      <c r="O295" s="1"/>
      <c r="P295" s="1"/>
      <c r="Q295" s="1"/>
      <c r="R295" s="1"/>
      <c r="S295" s="1"/>
      <c r="T295" s="1"/>
      <c r="U295" s="1"/>
      <c r="V295" s="1"/>
      <c r="Y295" s="4"/>
      <c r="Z295" s="1"/>
      <c r="AA295" s="1"/>
    </row>
    <row r="296" spans="1:27" x14ac:dyDescent="0.3">
      <c r="A296" s="4"/>
      <c r="B296" s="1"/>
      <c r="C296" s="1"/>
      <c r="D296" s="1"/>
      <c r="E296" s="1"/>
      <c r="F296" s="1"/>
      <c r="G296" s="1"/>
      <c r="H296" s="1"/>
      <c r="I296" s="1"/>
      <c r="J296" s="1"/>
      <c r="M296" s="4"/>
      <c r="N296" s="1"/>
      <c r="O296" s="1"/>
      <c r="P296" s="1"/>
      <c r="Q296" s="1"/>
      <c r="R296" s="1"/>
      <c r="S296" s="1"/>
      <c r="T296" s="1"/>
      <c r="U296" s="1"/>
      <c r="V296" s="1"/>
      <c r="Y296" s="4"/>
      <c r="Z296" s="1"/>
      <c r="AA296" s="1"/>
    </row>
    <row r="297" spans="1:27" x14ac:dyDescent="0.3">
      <c r="A297" s="4"/>
      <c r="B297" s="1"/>
      <c r="C297" s="1"/>
      <c r="D297" s="1"/>
      <c r="E297" s="1"/>
      <c r="F297" s="1"/>
      <c r="G297" s="1"/>
      <c r="H297" s="1"/>
      <c r="I297" s="1"/>
      <c r="J297" s="1"/>
      <c r="M297" s="4"/>
      <c r="N297" s="1"/>
      <c r="O297" s="1"/>
      <c r="P297" s="1"/>
      <c r="Q297" s="1"/>
      <c r="R297" s="1"/>
      <c r="S297" s="1"/>
      <c r="T297" s="1"/>
      <c r="U297" s="1"/>
      <c r="V297" s="1"/>
      <c r="Y297" s="4"/>
      <c r="Z297" s="1"/>
      <c r="AA297" s="1"/>
    </row>
    <row r="298" spans="1:27" x14ac:dyDescent="0.3">
      <c r="A298" s="4"/>
      <c r="B298" s="1"/>
      <c r="C298" s="1"/>
      <c r="D298" s="1"/>
      <c r="E298" s="1"/>
      <c r="F298" s="1"/>
      <c r="G298" s="1"/>
      <c r="H298" s="1"/>
      <c r="I298" s="1"/>
      <c r="J298" s="1"/>
      <c r="M298" s="4"/>
      <c r="N298" s="1"/>
      <c r="O298" s="1"/>
      <c r="P298" s="1"/>
      <c r="Q298" s="1"/>
      <c r="R298" s="1"/>
      <c r="S298" s="1"/>
      <c r="T298" s="1"/>
      <c r="U298" s="1"/>
      <c r="V298" s="1"/>
      <c r="Y298" s="4"/>
      <c r="Z298" s="1"/>
      <c r="AA298" s="1"/>
    </row>
    <row r="299" spans="1:27" x14ac:dyDescent="0.3">
      <c r="A299" s="4"/>
      <c r="B299" s="1"/>
      <c r="C299" s="1"/>
      <c r="D299" s="1"/>
      <c r="E299" s="1"/>
      <c r="F299" s="1"/>
      <c r="G299" s="1"/>
      <c r="H299" s="1"/>
      <c r="I299" s="1"/>
      <c r="J299" s="1"/>
      <c r="M299" s="4"/>
      <c r="N299" s="1"/>
      <c r="O299" s="1"/>
      <c r="P299" s="1"/>
      <c r="Q299" s="1"/>
      <c r="R299" s="1"/>
      <c r="S299" s="1"/>
      <c r="T299" s="1"/>
      <c r="U299" s="1"/>
      <c r="V299" s="1"/>
      <c r="Y299" s="4"/>
      <c r="Z299" s="1"/>
      <c r="AA299" s="1"/>
    </row>
    <row r="300" spans="1:27" x14ac:dyDescent="0.3">
      <c r="A300" s="4"/>
      <c r="B300" s="1"/>
      <c r="C300" s="1"/>
      <c r="D300" s="1"/>
      <c r="E300" s="1"/>
      <c r="F300" s="1"/>
      <c r="G300" s="1"/>
      <c r="H300" s="1"/>
      <c r="I300" s="1"/>
      <c r="J300" s="1"/>
      <c r="M300" s="4"/>
      <c r="N300" s="1"/>
      <c r="O300" s="1"/>
      <c r="P300" s="1"/>
      <c r="Q300" s="1"/>
      <c r="R300" s="1"/>
      <c r="S300" s="1"/>
      <c r="T300" s="1"/>
      <c r="U300" s="1"/>
      <c r="V300" s="1"/>
      <c r="Y300" s="4"/>
      <c r="Z300" s="1"/>
      <c r="AA300" s="1"/>
    </row>
    <row r="301" spans="1:27" x14ac:dyDescent="0.3">
      <c r="A301" s="4"/>
      <c r="B301" s="1"/>
      <c r="C301" s="1"/>
      <c r="D301" s="1"/>
      <c r="E301" s="1"/>
      <c r="F301" s="1"/>
      <c r="G301" s="1"/>
      <c r="H301" s="1"/>
      <c r="I301" s="1"/>
      <c r="J301" s="1"/>
      <c r="M301" s="4"/>
      <c r="N301" s="1"/>
      <c r="O301" s="1"/>
      <c r="P301" s="1"/>
      <c r="Q301" s="1"/>
      <c r="R301" s="1"/>
      <c r="S301" s="1"/>
      <c r="T301" s="1"/>
      <c r="U301" s="1"/>
      <c r="V301" s="1"/>
      <c r="Y301" s="4"/>
      <c r="Z301" s="1"/>
      <c r="AA301" s="1"/>
    </row>
    <row r="302" spans="1:27" x14ac:dyDescent="0.3">
      <c r="A302" s="4"/>
      <c r="B302" s="1"/>
      <c r="C302" s="1"/>
      <c r="D302" s="1"/>
      <c r="E302" s="1"/>
      <c r="F302" s="1"/>
      <c r="G302" s="1"/>
      <c r="H302" s="1"/>
      <c r="I302" s="1"/>
      <c r="J302" s="1"/>
      <c r="M302" s="4"/>
      <c r="N302" s="1"/>
      <c r="O302" s="1"/>
      <c r="P302" s="1"/>
      <c r="Q302" s="1"/>
      <c r="R302" s="1"/>
      <c r="S302" s="1"/>
      <c r="T302" s="1"/>
      <c r="U302" s="1"/>
      <c r="V302" s="1"/>
      <c r="Y302" s="4"/>
      <c r="Z302" s="1"/>
      <c r="AA302" s="1"/>
    </row>
    <row r="303" spans="1:27" x14ac:dyDescent="0.3">
      <c r="A303" s="4"/>
      <c r="B303" s="1"/>
      <c r="C303" s="1"/>
      <c r="D303" s="1"/>
      <c r="E303" s="1"/>
      <c r="F303" s="1"/>
      <c r="G303" s="1"/>
      <c r="H303" s="1"/>
      <c r="I303" s="1"/>
      <c r="J303" s="1"/>
      <c r="M303" s="4"/>
      <c r="N303" s="1"/>
      <c r="O303" s="1"/>
      <c r="P303" s="1"/>
      <c r="Q303" s="1"/>
      <c r="R303" s="1"/>
      <c r="S303" s="1"/>
      <c r="T303" s="1"/>
      <c r="U303" s="1"/>
      <c r="V303" s="1"/>
      <c r="Y303" s="4"/>
      <c r="Z303" s="1"/>
      <c r="AA303" s="1"/>
    </row>
    <row r="304" spans="1:27" x14ac:dyDescent="0.3">
      <c r="A304" s="4"/>
      <c r="B304" s="1"/>
      <c r="C304" s="1"/>
      <c r="D304" s="1"/>
      <c r="E304" s="1"/>
      <c r="F304" s="1"/>
      <c r="G304" s="1"/>
      <c r="H304" s="1"/>
      <c r="I304" s="1"/>
      <c r="J304" s="1"/>
      <c r="M304" s="4"/>
      <c r="N304" s="1"/>
      <c r="O304" s="1"/>
      <c r="P304" s="1"/>
      <c r="Q304" s="1"/>
      <c r="R304" s="1"/>
      <c r="S304" s="1"/>
      <c r="T304" s="1"/>
      <c r="U304" s="1"/>
      <c r="V304" s="1"/>
      <c r="Y304" s="4"/>
      <c r="Z304" s="1"/>
      <c r="AA304" s="1"/>
    </row>
    <row r="305" spans="1:27" x14ac:dyDescent="0.3">
      <c r="A305" s="4"/>
      <c r="B305" s="1"/>
      <c r="C305" s="1"/>
      <c r="D305" s="1"/>
      <c r="E305" s="1"/>
      <c r="F305" s="1"/>
      <c r="G305" s="1"/>
      <c r="H305" s="1"/>
      <c r="I305" s="1"/>
      <c r="J305" s="1"/>
      <c r="M305" s="4"/>
      <c r="N305" s="1"/>
      <c r="O305" s="1"/>
      <c r="P305" s="1"/>
      <c r="Q305" s="1"/>
      <c r="R305" s="1"/>
      <c r="S305" s="1"/>
      <c r="T305" s="1"/>
      <c r="U305" s="1"/>
      <c r="V305" s="1"/>
      <c r="Y305" s="4"/>
      <c r="Z305" s="1"/>
      <c r="AA305" s="1"/>
    </row>
    <row r="306" spans="1:27" x14ac:dyDescent="0.3">
      <c r="A306" s="4"/>
      <c r="B306" s="1"/>
      <c r="C306" s="1"/>
      <c r="D306" s="1"/>
      <c r="E306" s="1"/>
      <c r="F306" s="1"/>
      <c r="G306" s="1"/>
      <c r="H306" s="1"/>
      <c r="I306" s="1"/>
      <c r="J306" s="1"/>
      <c r="M306" s="4"/>
      <c r="N306" s="1"/>
      <c r="O306" s="1"/>
      <c r="P306" s="1"/>
      <c r="Q306" s="1"/>
      <c r="R306" s="1"/>
      <c r="S306" s="1"/>
      <c r="T306" s="1"/>
      <c r="U306" s="1"/>
      <c r="V306" s="1"/>
      <c r="Y306" s="4"/>
      <c r="Z306" s="1"/>
      <c r="AA306" s="1"/>
    </row>
    <row r="307" spans="1:27" x14ac:dyDescent="0.3">
      <c r="A307" s="4"/>
      <c r="B307" s="1"/>
      <c r="C307" s="1"/>
      <c r="D307" s="1"/>
      <c r="E307" s="1"/>
      <c r="F307" s="1"/>
      <c r="G307" s="1"/>
      <c r="H307" s="1"/>
      <c r="I307" s="1"/>
      <c r="J307" s="1"/>
      <c r="M307" s="4"/>
      <c r="N307" s="1"/>
      <c r="O307" s="1"/>
      <c r="P307" s="1"/>
      <c r="Q307" s="1"/>
      <c r="R307" s="1"/>
      <c r="S307" s="1"/>
      <c r="T307" s="1"/>
      <c r="U307" s="1"/>
      <c r="V307" s="1"/>
      <c r="Y307" s="4"/>
      <c r="Z307" s="1"/>
      <c r="AA307" s="1"/>
    </row>
    <row r="308" spans="1:27" x14ac:dyDescent="0.3">
      <c r="A308" s="4"/>
      <c r="B308" s="1"/>
      <c r="C308" s="1"/>
      <c r="D308" s="1"/>
      <c r="E308" s="1"/>
      <c r="F308" s="1"/>
      <c r="G308" s="1"/>
      <c r="H308" s="1"/>
      <c r="I308" s="1"/>
      <c r="J308" s="1"/>
      <c r="M308" s="4"/>
      <c r="N308" s="1"/>
      <c r="O308" s="1"/>
      <c r="P308" s="1"/>
      <c r="Q308" s="1"/>
      <c r="R308" s="1"/>
      <c r="S308" s="1"/>
      <c r="T308" s="1"/>
      <c r="U308" s="1"/>
      <c r="V308" s="1"/>
      <c r="Y308" s="4"/>
      <c r="Z308" s="1"/>
      <c r="AA308" s="1"/>
    </row>
    <row r="309" spans="1:27" x14ac:dyDescent="0.3">
      <c r="A309" s="4"/>
      <c r="B309" s="1"/>
      <c r="C309" s="1"/>
      <c r="D309" s="1"/>
      <c r="E309" s="1"/>
      <c r="F309" s="1"/>
      <c r="G309" s="1"/>
      <c r="H309" s="1"/>
      <c r="I309" s="1"/>
      <c r="J309" s="1"/>
      <c r="M309" s="4"/>
      <c r="N309" s="1"/>
      <c r="O309" s="1"/>
      <c r="P309" s="1"/>
      <c r="Q309" s="1"/>
      <c r="R309" s="1"/>
      <c r="S309" s="1"/>
      <c r="T309" s="1"/>
      <c r="U309" s="1"/>
      <c r="V309" s="1"/>
      <c r="Y309" s="4"/>
      <c r="Z309" s="1"/>
      <c r="AA309" s="1"/>
    </row>
    <row r="310" spans="1:27" x14ac:dyDescent="0.3">
      <c r="A310" s="4"/>
      <c r="B310" s="1"/>
      <c r="C310" s="1"/>
      <c r="D310" s="1"/>
      <c r="E310" s="1"/>
      <c r="F310" s="1"/>
      <c r="G310" s="1"/>
      <c r="H310" s="1"/>
      <c r="I310" s="1"/>
      <c r="J310" s="1"/>
      <c r="M310" s="4"/>
      <c r="N310" s="1"/>
      <c r="O310" s="1"/>
      <c r="P310" s="1"/>
      <c r="Q310" s="1"/>
      <c r="R310" s="1"/>
      <c r="S310" s="1"/>
      <c r="T310" s="1"/>
      <c r="U310" s="1"/>
      <c r="V310" s="1"/>
      <c r="Y310" s="4"/>
      <c r="Z310" s="1"/>
      <c r="AA310" s="1"/>
    </row>
    <row r="311" spans="1:27" x14ac:dyDescent="0.3">
      <c r="A311" s="4"/>
      <c r="B311" s="1"/>
      <c r="C311" s="1"/>
      <c r="D311" s="1"/>
      <c r="E311" s="1"/>
      <c r="F311" s="1"/>
      <c r="G311" s="1"/>
      <c r="H311" s="1"/>
      <c r="I311" s="1"/>
      <c r="J311" s="1"/>
      <c r="M311" s="4"/>
      <c r="N311" s="1"/>
      <c r="O311" s="1"/>
      <c r="P311" s="1"/>
      <c r="Q311" s="1"/>
      <c r="R311" s="1"/>
      <c r="S311" s="1"/>
      <c r="T311" s="1"/>
      <c r="U311" s="1"/>
      <c r="V311" s="1"/>
      <c r="Y311" s="4"/>
      <c r="Z311" s="1"/>
      <c r="AA311" s="1"/>
    </row>
    <row r="312" spans="1:27" x14ac:dyDescent="0.3">
      <c r="A312" s="4"/>
      <c r="B312" s="1"/>
      <c r="C312" s="1"/>
      <c r="D312" s="1"/>
      <c r="E312" s="1"/>
      <c r="F312" s="1"/>
      <c r="G312" s="1"/>
      <c r="H312" s="1"/>
      <c r="I312" s="1"/>
      <c r="J312" s="1"/>
      <c r="M312" s="4"/>
      <c r="N312" s="1"/>
      <c r="O312" s="1"/>
      <c r="P312" s="1"/>
      <c r="Q312" s="1"/>
      <c r="R312" s="1"/>
      <c r="S312" s="1"/>
      <c r="T312" s="1"/>
      <c r="U312" s="1"/>
      <c r="V312" s="1"/>
      <c r="Y312" s="4"/>
      <c r="Z312" s="1"/>
      <c r="AA312" s="1"/>
    </row>
    <row r="313" spans="1:27" x14ac:dyDescent="0.3">
      <c r="A313" s="4"/>
      <c r="B313" s="1"/>
      <c r="C313" s="1"/>
      <c r="D313" s="1"/>
      <c r="E313" s="1"/>
      <c r="F313" s="1"/>
      <c r="G313" s="1"/>
      <c r="H313" s="1"/>
      <c r="I313" s="1"/>
      <c r="J313" s="1"/>
      <c r="M313" s="4"/>
      <c r="N313" s="1"/>
      <c r="O313" s="1"/>
      <c r="P313" s="1"/>
      <c r="Q313" s="1"/>
      <c r="R313" s="1"/>
      <c r="S313" s="1"/>
      <c r="T313" s="1"/>
      <c r="U313" s="1"/>
      <c r="V313" s="1"/>
      <c r="Y313" s="4"/>
      <c r="Z313" s="1"/>
      <c r="AA313" s="1"/>
    </row>
    <row r="314" spans="1:27" x14ac:dyDescent="0.3">
      <c r="A314" s="4"/>
      <c r="B314" s="1"/>
      <c r="C314" s="1"/>
      <c r="D314" s="1"/>
      <c r="E314" s="1"/>
      <c r="F314" s="1"/>
      <c r="G314" s="1"/>
      <c r="H314" s="1"/>
      <c r="I314" s="1"/>
      <c r="J314" s="1"/>
      <c r="M314" s="4"/>
      <c r="N314" s="1"/>
      <c r="O314" s="1"/>
      <c r="P314" s="1"/>
      <c r="Q314" s="1"/>
      <c r="R314" s="1"/>
      <c r="S314" s="1"/>
      <c r="T314" s="1"/>
      <c r="U314" s="1"/>
      <c r="V314" s="1"/>
      <c r="Y314" s="4"/>
      <c r="Z314" s="1"/>
      <c r="AA314" s="1"/>
    </row>
    <row r="315" spans="1:27" x14ac:dyDescent="0.3">
      <c r="A315" s="4"/>
      <c r="B315" s="1"/>
      <c r="C315" s="1"/>
      <c r="D315" s="1"/>
      <c r="E315" s="1"/>
      <c r="F315" s="1"/>
      <c r="G315" s="1"/>
      <c r="H315" s="1"/>
      <c r="I315" s="1"/>
      <c r="J315" s="1"/>
      <c r="M315" s="4"/>
      <c r="N315" s="1"/>
      <c r="O315" s="1"/>
      <c r="P315" s="1"/>
      <c r="Q315" s="1"/>
      <c r="R315" s="1"/>
      <c r="S315" s="1"/>
      <c r="T315" s="1"/>
      <c r="U315" s="1"/>
      <c r="V315" s="1"/>
      <c r="Y315" s="4"/>
      <c r="Z315" s="1"/>
      <c r="AA315" s="1"/>
    </row>
    <row r="316" spans="1:27" x14ac:dyDescent="0.3">
      <c r="A316" s="4"/>
      <c r="B316" s="1"/>
      <c r="C316" s="1"/>
      <c r="D316" s="1"/>
      <c r="E316" s="1"/>
      <c r="F316" s="1"/>
      <c r="G316" s="1"/>
      <c r="H316" s="1"/>
      <c r="I316" s="1"/>
      <c r="J316" s="1"/>
      <c r="M316" s="4"/>
      <c r="N316" s="1"/>
      <c r="O316" s="1"/>
      <c r="P316" s="1"/>
      <c r="Q316" s="1"/>
      <c r="R316" s="1"/>
      <c r="S316" s="1"/>
      <c r="T316" s="1"/>
      <c r="U316" s="1"/>
      <c r="V316" s="1"/>
      <c r="Y316" s="4"/>
      <c r="Z316" s="1"/>
      <c r="AA316" s="1"/>
    </row>
    <row r="317" spans="1:27" x14ac:dyDescent="0.3">
      <c r="A317" s="4"/>
      <c r="B317" s="1"/>
      <c r="C317" s="1"/>
      <c r="D317" s="1"/>
      <c r="E317" s="1"/>
      <c r="F317" s="1"/>
      <c r="G317" s="1"/>
      <c r="H317" s="1"/>
      <c r="I317" s="1"/>
      <c r="J317" s="1"/>
      <c r="M317" s="4"/>
      <c r="N317" s="1"/>
      <c r="O317" s="1"/>
      <c r="P317" s="1"/>
      <c r="Q317" s="1"/>
      <c r="R317" s="1"/>
      <c r="S317" s="1"/>
      <c r="T317" s="1"/>
      <c r="U317" s="1"/>
      <c r="V317" s="1"/>
      <c r="Y317" s="4"/>
      <c r="Z317" s="1"/>
      <c r="AA317" s="1"/>
    </row>
    <row r="318" spans="1:27" x14ac:dyDescent="0.3">
      <c r="A318" s="4"/>
      <c r="B318" s="1"/>
      <c r="C318" s="1"/>
      <c r="D318" s="1"/>
      <c r="E318" s="1"/>
      <c r="F318" s="1"/>
      <c r="G318" s="1"/>
      <c r="H318" s="1"/>
      <c r="I318" s="1"/>
      <c r="J318" s="1"/>
      <c r="M318" s="4"/>
      <c r="N318" s="1"/>
      <c r="O318" s="1"/>
      <c r="P318" s="1"/>
      <c r="Q318" s="1"/>
      <c r="R318" s="1"/>
      <c r="S318" s="1"/>
      <c r="T318" s="1"/>
      <c r="U318" s="1"/>
      <c r="V318" s="1"/>
      <c r="Y318" s="4"/>
      <c r="Z318" s="1"/>
      <c r="AA318" s="1"/>
    </row>
    <row r="319" spans="1:27" x14ac:dyDescent="0.3">
      <c r="A319" s="4"/>
      <c r="B319" s="1"/>
      <c r="C319" s="1"/>
      <c r="D319" s="1"/>
      <c r="E319" s="1"/>
      <c r="F319" s="1"/>
      <c r="G319" s="1"/>
      <c r="H319" s="1"/>
      <c r="I319" s="1"/>
      <c r="J319" s="1"/>
      <c r="M319" s="4"/>
      <c r="N319" s="1"/>
      <c r="O319" s="1"/>
      <c r="P319" s="1"/>
      <c r="Q319" s="1"/>
      <c r="R319" s="1"/>
      <c r="S319" s="1"/>
      <c r="T319" s="1"/>
      <c r="U319" s="1"/>
      <c r="V319" s="1"/>
      <c r="Y319" s="4"/>
      <c r="Z319" s="1"/>
      <c r="AA319" s="1"/>
    </row>
    <row r="320" spans="1:27" x14ac:dyDescent="0.3">
      <c r="A320" s="4"/>
      <c r="B320" s="1"/>
      <c r="C320" s="1"/>
      <c r="D320" s="1"/>
      <c r="E320" s="1"/>
      <c r="F320" s="1"/>
      <c r="G320" s="1"/>
      <c r="H320" s="1"/>
      <c r="I320" s="1"/>
      <c r="J320" s="1"/>
      <c r="M320" s="4"/>
      <c r="N320" s="1"/>
      <c r="O320" s="1"/>
      <c r="P320" s="1"/>
      <c r="Q320" s="1"/>
      <c r="R320" s="1"/>
      <c r="S320" s="1"/>
      <c r="T320" s="1"/>
      <c r="U320" s="1"/>
      <c r="V320" s="1"/>
      <c r="Y320" s="4"/>
      <c r="Z320" s="1"/>
      <c r="AA320" s="1"/>
    </row>
    <row r="321" spans="1:27" x14ac:dyDescent="0.3">
      <c r="A321" s="4"/>
      <c r="B321" s="1"/>
      <c r="C321" s="1"/>
      <c r="D321" s="1"/>
      <c r="E321" s="1"/>
      <c r="F321" s="1"/>
      <c r="G321" s="1"/>
      <c r="H321" s="1"/>
      <c r="I321" s="1"/>
      <c r="J321" s="1"/>
      <c r="M321" s="4"/>
      <c r="N321" s="1"/>
      <c r="O321" s="1"/>
      <c r="P321" s="1"/>
      <c r="Q321" s="1"/>
      <c r="R321" s="1"/>
      <c r="S321" s="1"/>
      <c r="T321" s="1"/>
      <c r="U321" s="1"/>
      <c r="V321" s="1"/>
      <c r="Y321" s="4"/>
      <c r="Z321" s="1"/>
      <c r="AA321" s="1"/>
    </row>
    <row r="322" spans="1:27" x14ac:dyDescent="0.3">
      <c r="A322" s="4"/>
      <c r="B322" s="1"/>
      <c r="C322" s="1"/>
      <c r="D322" s="1"/>
      <c r="E322" s="1"/>
      <c r="F322" s="1"/>
      <c r="G322" s="1"/>
      <c r="H322" s="1"/>
      <c r="I322" s="1"/>
      <c r="J322" s="1"/>
      <c r="M322" s="4"/>
      <c r="N322" s="1"/>
      <c r="O322" s="1"/>
      <c r="P322" s="1"/>
      <c r="Q322" s="1"/>
      <c r="R322" s="1"/>
      <c r="S322" s="1"/>
      <c r="T322" s="1"/>
      <c r="U322" s="1"/>
      <c r="V322" s="1"/>
      <c r="Y322" s="4"/>
      <c r="Z322" s="1"/>
      <c r="AA322" s="1"/>
    </row>
    <row r="323" spans="1:27" x14ac:dyDescent="0.3">
      <c r="A323" s="4"/>
      <c r="B323" s="1"/>
      <c r="C323" s="1"/>
      <c r="D323" s="1"/>
      <c r="E323" s="1"/>
      <c r="F323" s="1"/>
      <c r="G323" s="1"/>
      <c r="H323" s="1"/>
      <c r="I323" s="1"/>
      <c r="J323" s="1"/>
      <c r="M323" s="4"/>
      <c r="N323" s="1"/>
      <c r="O323" s="1"/>
      <c r="P323" s="1"/>
      <c r="Q323" s="1"/>
      <c r="R323" s="1"/>
      <c r="S323" s="1"/>
      <c r="T323" s="1"/>
      <c r="U323" s="1"/>
      <c r="V323" s="1"/>
      <c r="Y323" s="4"/>
      <c r="Z323" s="1"/>
      <c r="AA323" s="1"/>
    </row>
    <row r="324" spans="1:27" x14ac:dyDescent="0.3">
      <c r="A324" s="4"/>
      <c r="B324" s="1"/>
      <c r="C324" s="1"/>
      <c r="D324" s="1"/>
      <c r="E324" s="1"/>
      <c r="F324" s="1"/>
      <c r="G324" s="1"/>
      <c r="H324" s="1"/>
      <c r="I324" s="1"/>
      <c r="J324" s="1"/>
      <c r="M324" s="4"/>
      <c r="N324" s="1"/>
      <c r="O324" s="1"/>
      <c r="P324" s="1"/>
      <c r="Q324" s="1"/>
      <c r="R324" s="1"/>
      <c r="S324" s="1"/>
      <c r="T324" s="1"/>
      <c r="U324" s="1"/>
      <c r="V324" s="1"/>
      <c r="Y324" s="4"/>
      <c r="Z324" s="1"/>
      <c r="AA324" s="1"/>
    </row>
    <row r="325" spans="1:27" x14ac:dyDescent="0.3">
      <c r="A325" s="4"/>
      <c r="B325" s="1"/>
      <c r="C325" s="1"/>
      <c r="D325" s="1"/>
      <c r="E325" s="1"/>
      <c r="F325" s="1"/>
      <c r="G325" s="1"/>
      <c r="H325" s="1"/>
      <c r="I325" s="1"/>
      <c r="J325" s="1"/>
      <c r="M325" s="4"/>
      <c r="N325" s="1"/>
      <c r="O325" s="1"/>
      <c r="P325" s="1"/>
      <c r="Q325" s="1"/>
      <c r="R325" s="1"/>
      <c r="S325" s="1"/>
      <c r="T325" s="1"/>
      <c r="U325" s="1"/>
      <c r="V325" s="1"/>
      <c r="Y325" s="4"/>
      <c r="Z325" s="1"/>
      <c r="AA325" s="1"/>
    </row>
    <row r="326" spans="1:27" x14ac:dyDescent="0.3">
      <c r="A326" s="4"/>
      <c r="B326" s="1"/>
      <c r="C326" s="1"/>
      <c r="D326" s="1"/>
      <c r="E326" s="1"/>
      <c r="F326" s="1"/>
      <c r="G326" s="1"/>
      <c r="H326" s="1"/>
      <c r="I326" s="1"/>
      <c r="J326" s="1"/>
      <c r="M326" s="4"/>
      <c r="N326" s="1"/>
      <c r="O326" s="1"/>
      <c r="P326" s="1"/>
      <c r="Q326" s="1"/>
      <c r="R326" s="1"/>
      <c r="S326" s="1"/>
      <c r="T326" s="1"/>
      <c r="U326" s="1"/>
      <c r="V326" s="1"/>
      <c r="Y326" s="4"/>
      <c r="Z326" s="1"/>
      <c r="AA326" s="1"/>
    </row>
    <row r="327" spans="1:27" x14ac:dyDescent="0.3">
      <c r="A327" s="4"/>
      <c r="B327" s="1"/>
      <c r="C327" s="1"/>
      <c r="D327" s="1"/>
      <c r="E327" s="1"/>
      <c r="F327" s="1"/>
      <c r="G327" s="1"/>
      <c r="H327" s="1"/>
      <c r="I327" s="1"/>
      <c r="J327" s="1"/>
      <c r="M327" s="4"/>
      <c r="N327" s="1"/>
      <c r="O327" s="1"/>
      <c r="P327" s="1"/>
      <c r="Q327" s="1"/>
      <c r="R327" s="1"/>
      <c r="S327" s="1"/>
      <c r="T327" s="1"/>
      <c r="U327" s="1"/>
      <c r="V327" s="1"/>
      <c r="Y327" s="4"/>
      <c r="Z327" s="1"/>
      <c r="AA327" s="1"/>
    </row>
    <row r="328" spans="1:27" x14ac:dyDescent="0.3">
      <c r="A328" s="4"/>
      <c r="B328" s="1"/>
      <c r="C328" s="1"/>
      <c r="D328" s="1"/>
      <c r="E328" s="1"/>
      <c r="F328" s="1"/>
      <c r="G328" s="1"/>
      <c r="H328" s="1"/>
      <c r="I328" s="1"/>
      <c r="J328" s="1"/>
      <c r="M328" s="4"/>
      <c r="N328" s="1"/>
      <c r="O328" s="1"/>
      <c r="P328" s="1"/>
      <c r="Q328" s="1"/>
      <c r="R328" s="1"/>
      <c r="S328" s="1"/>
      <c r="T328" s="1"/>
      <c r="U328" s="1"/>
      <c r="V328" s="1"/>
      <c r="Y328" s="4"/>
      <c r="Z328" s="1"/>
      <c r="AA328" s="1"/>
    </row>
    <row r="329" spans="1:27" x14ac:dyDescent="0.3">
      <c r="A329" s="4"/>
      <c r="B329" s="1"/>
      <c r="C329" s="1"/>
      <c r="D329" s="1"/>
      <c r="E329" s="1"/>
      <c r="F329" s="1"/>
      <c r="G329" s="1"/>
      <c r="H329" s="1"/>
      <c r="I329" s="1"/>
      <c r="J329" s="1"/>
      <c r="M329" s="4"/>
      <c r="N329" s="1"/>
      <c r="O329" s="1"/>
      <c r="P329" s="1"/>
      <c r="Q329" s="1"/>
      <c r="R329" s="1"/>
      <c r="S329" s="1"/>
      <c r="T329" s="1"/>
      <c r="U329" s="1"/>
      <c r="V329" s="1"/>
      <c r="Y329" s="4"/>
      <c r="Z329" s="1"/>
      <c r="AA329" s="1"/>
    </row>
    <row r="330" spans="1:27" x14ac:dyDescent="0.3">
      <c r="A330" s="4"/>
      <c r="B330" s="1"/>
      <c r="C330" s="1"/>
      <c r="D330" s="1"/>
      <c r="E330" s="1"/>
      <c r="F330" s="1"/>
      <c r="G330" s="1"/>
      <c r="H330" s="1"/>
      <c r="I330" s="1"/>
      <c r="J330" s="1"/>
      <c r="M330" s="4"/>
      <c r="N330" s="1"/>
      <c r="O330" s="1"/>
      <c r="P330" s="1"/>
      <c r="Q330" s="1"/>
      <c r="R330" s="1"/>
      <c r="S330" s="1"/>
      <c r="T330" s="1"/>
      <c r="U330" s="1"/>
      <c r="V330" s="1"/>
      <c r="Y330" s="4"/>
      <c r="Z330" s="1"/>
      <c r="AA330" s="1"/>
    </row>
    <row r="331" spans="1:27" x14ac:dyDescent="0.3">
      <c r="A331" s="4"/>
      <c r="B331" s="1"/>
      <c r="C331" s="1"/>
      <c r="D331" s="1"/>
      <c r="E331" s="1"/>
      <c r="F331" s="1"/>
      <c r="G331" s="1"/>
      <c r="H331" s="1"/>
      <c r="I331" s="1"/>
      <c r="J331" s="1"/>
      <c r="M331" s="4"/>
      <c r="N331" s="1"/>
      <c r="O331" s="1"/>
      <c r="P331" s="1"/>
      <c r="Q331" s="1"/>
      <c r="R331" s="1"/>
      <c r="S331" s="1"/>
      <c r="T331" s="1"/>
      <c r="U331" s="1"/>
      <c r="V331" s="1"/>
      <c r="Y331" s="4"/>
      <c r="Z331" s="1"/>
      <c r="AA331" s="1"/>
    </row>
    <row r="332" spans="1:27" x14ac:dyDescent="0.3">
      <c r="A332" s="4"/>
      <c r="B332" s="1"/>
      <c r="C332" s="1"/>
      <c r="D332" s="1"/>
      <c r="E332" s="1"/>
      <c r="F332" s="1"/>
      <c r="G332" s="1"/>
      <c r="H332" s="1"/>
      <c r="I332" s="1"/>
      <c r="J332" s="1"/>
      <c r="M332" s="4"/>
      <c r="N332" s="1"/>
      <c r="O332" s="1"/>
      <c r="P332" s="1"/>
      <c r="Q332" s="1"/>
      <c r="R332" s="1"/>
      <c r="S332" s="1"/>
      <c r="T332" s="1"/>
      <c r="U332" s="1"/>
      <c r="V332" s="1"/>
      <c r="Y332" s="4"/>
      <c r="Z332" s="1"/>
      <c r="AA332" s="1"/>
    </row>
    <row r="333" spans="1:27" x14ac:dyDescent="0.3">
      <c r="A333" s="4"/>
      <c r="B333" s="1"/>
      <c r="C333" s="1"/>
      <c r="D333" s="1"/>
      <c r="E333" s="1"/>
      <c r="F333" s="1"/>
      <c r="G333" s="1"/>
      <c r="H333" s="1"/>
      <c r="I333" s="1"/>
      <c r="J333" s="1"/>
      <c r="M333" s="4"/>
      <c r="N333" s="1"/>
      <c r="O333" s="1"/>
      <c r="P333" s="1"/>
      <c r="Q333" s="1"/>
      <c r="R333" s="1"/>
      <c r="S333" s="1"/>
      <c r="T333" s="1"/>
      <c r="U333" s="1"/>
      <c r="V333" s="1"/>
      <c r="Y333" s="4"/>
      <c r="Z333" s="1"/>
      <c r="AA333" s="1"/>
    </row>
    <row r="334" spans="1:27" x14ac:dyDescent="0.3">
      <c r="A334" s="4"/>
      <c r="B334" s="1"/>
      <c r="C334" s="1"/>
      <c r="D334" s="1"/>
      <c r="E334" s="1"/>
      <c r="F334" s="1"/>
      <c r="G334" s="1"/>
      <c r="H334" s="1"/>
      <c r="I334" s="1"/>
      <c r="J334" s="1"/>
      <c r="M334" s="4"/>
      <c r="N334" s="1"/>
      <c r="O334" s="1"/>
      <c r="P334" s="1"/>
      <c r="Q334" s="1"/>
      <c r="R334" s="1"/>
      <c r="S334" s="1"/>
      <c r="T334" s="1"/>
      <c r="U334" s="1"/>
      <c r="V334" s="1"/>
      <c r="Y334" s="4"/>
      <c r="Z334" s="1"/>
      <c r="AA334" s="1"/>
    </row>
    <row r="335" spans="1:27" x14ac:dyDescent="0.3">
      <c r="A335" s="4"/>
      <c r="B335" s="1"/>
      <c r="C335" s="1"/>
      <c r="D335" s="1"/>
      <c r="E335" s="1"/>
      <c r="F335" s="1"/>
      <c r="G335" s="1"/>
      <c r="H335" s="1"/>
      <c r="I335" s="1"/>
      <c r="J335" s="1"/>
      <c r="M335" s="4"/>
      <c r="N335" s="1"/>
      <c r="O335" s="1"/>
      <c r="P335" s="1"/>
      <c r="Q335" s="1"/>
      <c r="R335" s="1"/>
      <c r="S335" s="1"/>
      <c r="T335" s="1"/>
      <c r="U335" s="1"/>
      <c r="V335" s="1"/>
      <c r="Y335" s="4"/>
      <c r="Z335" s="1"/>
      <c r="AA335" s="1"/>
    </row>
    <row r="336" spans="1:27" x14ac:dyDescent="0.3">
      <c r="A336" s="4"/>
      <c r="B336" s="1"/>
      <c r="C336" s="1"/>
      <c r="D336" s="1"/>
      <c r="E336" s="1"/>
      <c r="F336" s="1"/>
      <c r="G336" s="1"/>
      <c r="H336" s="1"/>
      <c r="I336" s="1"/>
      <c r="J336" s="1"/>
      <c r="M336" s="4"/>
      <c r="N336" s="1"/>
      <c r="O336" s="1"/>
      <c r="P336" s="1"/>
      <c r="Q336" s="1"/>
      <c r="R336" s="1"/>
      <c r="S336" s="1"/>
      <c r="T336" s="1"/>
      <c r="U336" s="1"/>
      <c r="V336" s="1"/>
      <c r="Y336" s="4"/>
      <c r="Z336" s="1"/>
      <c r="AA336" s="1"/>
    </row>
    <row r="337" spans="1:27" x14ac:dyDescent="0.3">
      <c r="A337" s="4"/>
      <c r="B337" s="1"/>
      <c r="C337" s="1"/>
      <c r="D337" s="1"/>
      <c r="E337" s="1"/>
      <c r="F337" s="1"/>
      <c r="G337" s="1"/>
      <c r="H337" s="1"/>
      <c r="I337" s="1"/>
      <c r="J337" s="1"/>
      <c r="M337" s="4"/>
      <c r="N337" s="1"/>
      <c r="O337" s="1"/>
      <c r="P337" s="1"/>
      <c r="Q337" s="1"/>
      <c r="R337" s="1"/>
      <c r="S337" s="1"/>
      <c r="T337" s="1"/>
      <c r="U337" s="1"/>
      <c r="V337" s="1"/>
      <c r="Y337" s="4"/>
      <c r="Z337" s="1"/>
      <c r="AA337" s="1"/>
    </row>
    <row r="338" spans="1:27" x14ac:dyDescent="0.3">
      <c r="A338" s="4"/>
      <c r="B338" s="1"/>
      <c r="C338" s="1"/>
      <c r="D338" s="1"/>
      <c r="E338" s="1"/>
      <c r="F338" s="1"/>
      <c r="G338" s="1"/>
      <c r="H338" s="1"/>
      <c r="I338" s="1"/>
      <c r="J338" s="1"/>
      <c r="M338" s="4"/>
      <c r="N338" s="1"/>
      <c r="O338" s="1"/>
      <c r="P338" s="1"/>
      <c r="Q338" s="1"/>
      <c r="R338" s="1"/>
      <c r="S338" s="1"/>
      <c r="T338" s="1"/>
      <c r="U338" s="1"/>
      <c r="V338" s="1"/>
      <c r="Y338" s="4"/>
      <c r="Z338" s="1"/>
      <c r="AA338" s="1"/>
    </row>
    <row r="339" spans="1:27" x14ac:dyDescent="0.3">
      <c r="A339" s="4"/>
      <c r="B339" s="1"/>
      <c r="C339" s="1"/>
      <c r="D339" s="1"/>
      <c r="E339" s="1"/>
      <c r="F339" s="1"/>
      <c r="G339" s="1"/>
      <c r="H339" s="1"/>
      <c r="I339" s="1"/>
      <c r="J339" s="1"/>
      <c r="M339" s="4"/>
      <c r="N339" s="1"/>
      <c r="O339" s="1"/>
      <c r="P339" s="1"/>
      <c r="Q339" s="1"/>
      <c r="R339" s="1"/>
      <c r="S339" s="1"/>
      <c r="T339" s="1"/>
      <c r="U339" s="1"/>
      <c r="V339" s="1"/>
      <c r="Y339" s="4"/>
      <c r="Z339" s="1"/>
      <c r="AA339" s="1"/>
    </row>
    <row r="340" spans="1:27" x14ac:dyDescent="0.3">
      <c r="A340" s="4"/>
      <c r="B340" s="1"/>
      <c r="C340" s="1"/>
      <c r="D340" s="1"/>
      <c r="E340" s="1"/>
      <c r="F340" s="1"/>
      <c r="G340" s="1"/>
      <c r="H340" s="1"/>
      <c r="I340" s="1"/>
      <c r="J340" s="1"/>
      <c r="M340" s="4"/>
      <c r="N340" s="1"/>
      <c r="O340" s="1"/>
      <c r="P340" s="1"/>
      <c r="Q340" s="1"/>
      <c r="R340" s="1"/>
      <c r="S340" s="1"/>
      <c r="T340" s="1"/>
      <c r="U340" s="1"/>
      <c r="V340" s="1"/>
      <c r="Y340" s="4"/>
      <c r="Z340" s="1"/>
      <c r="AA340" s="1"/>
    </row>
    <row r="341" spans="1:27" x14ac:dyDescent="0.3">
      <c r="A341" s="4"/>
      <c r="B341" s="1"/>
      <c r="C341" s="1"/>
      <c r="D341" s="1"/>
      <c r="E341" s="1"/>
      <c r="F341" s="1"/>
      <c r="G341" s="1"/>
      <c r="H341" s="1"/>
      <c r="I341" s="1"/>
      <c r="J341" s="1"/>
      <c r="M341" s="4"/>
      <c r="N341" s="1"/>
      <c r="O341" s="1"/>
      <c r="P341" s="1"/>
      <c r="Q341" s="1"/>
      <c r="R341" s="1"/>
      <c r="S341" s="1"/>
      <c r="T341" s="1"/>
      <c r="U341" s="1"/>
      <c r="V341" s="1"/>
      <c r="Y341" s="4"/>
      <c r="Z341" s="1"/>
      <c r="AA341" s="1"/>
    </row>
    <row r="342" spans="1:27" x14ac:dyDescent="0.3">
      <c r="A342" s="4"/>
      <c r="B342" s="1"/>
      <c r="C342" s="1"/>
      <c r="D342" s="1"/>
      <c r="E342" s="1"/>
      <c r="F342" s="1"/>
      <c r="G342" s="1"/>
      <c r="H342" s="1"/>
      <c r="I342" s="1"/>
      <c r="J342" s="1"/>
      <c r="M342" s="4"/>
      <c r="N342" s="1"/>
      <c r="O342" s="1"/>
      <c r="P342" s="1"/>
      <c r="Q342" s="1"/>
      <c r="R342" s="1"/>
      <c r="S342" s="1"/>
      <c r="T342" s="1"/>
      <c r="U342" s="1"/>
      <c r="V342" s="1"/>
      <c r="Y342" s="4"/>
      <c r="Z342" s="1"/>
      <c r="AA342" s="1"/>
    </row>
    <row r="343" spans="1:27" x14ac:dyDescent="0.3">
      <c r="A343" s="4"/>
      <c r="B343" s="1"/>
      <c r="C343" s="1"/>
      <c r="D343" s="1"/>
      <c r="E343" s="1"/>
      <c r="F343" s="1"/>
      <c r="G343" s="1"/>
      <c r="H343" s="1"/>
      <c r="I343" s="1"/>
      <c r="J343" s="1"/>
      <c r="M343" s="4"/>
      <c r="N343" s="1"/>
      <c r="O343" s="1"/>
      <c r="P343" s="1"/>
      <c r="Q343" s="1"/>
      <c r="R343" s="1"/>
      <c r="S343" s="1"/>
      <c r="T343" s="1"/>
      <c r="U343" s="1"/>
      <c r="V343" s="1"/>
      <c r="Y343" s="4"/>
      <c r="Z343" s="1"/>
      <c r="AA343" s="1"/>
    </row>
    <row r="344" spans="1:27" x14ac:dyDescent="0.3">
      <c r="A344" s="4"/>
      <c r="B344" s="1"/>
      <c r="C344" s="1"/>
      <c r="D344" s="1"/>
      <c r="E344" s="1"/>
      <c r="F344" s="1"/>
      <c r="G344" s="1"/>
      <c r="H344" s="1"/>
      <c r="I344" s="1"/>
      <c r="J344" s="1"/>
      <c r="M344" s="4"/>
      <c r="N344" s="1"/>
      <c r="O344" s="1"/>
      <c r="P344" s="1"/>
      <c r="Q344" s="1"/>
      <c r="R344" s="1"/>
      <c r="S344" s="1"/>
      <c r="T344" s="1"/>
      <c r="U344" s="1"/>
      <c r="V344" s="1"/>
      <c r="Y344" s="4"/>
      <c r="Z344" s="1"/>
      <c r="AA344" s="1"/>
    </row>
    <row r="345" spans="1:27" x14ac:dyDescent="0.3">
      <c r="A345" s="4"/>
      <c r="B345" s="1"/>
      <c r="C345" s="1"/>
      <c r="D345" s="1"/>
      <c r="E345" s="1"/>
      <c r="F345" s="1"/>
      <c r="G345" s="1"/>
      <c r="H345" s="1"/>
      <c r="I345" s="1"/>
      <c r="J345" s="1"/>
      <c r="M345" s="4"/>
      <c r="N345" s="1"/>
      <c r="O345" s="1"/>
      <c r="P345" s="1"/>
      <c r="Q345" s="1"/>
      <c r="R345" s="1"/>
      <c r="S345" s="1"/>
      <c r="T345" s="1"/>
      <c r="U345" s="1"/>
      <c r="V345" s="1"/>
      <c r="Y345" s="4"/>
      <c r="Z345" s="1"/>
      <c r="AA345" s="1"/>
    </row>
    <row r="346" spans="1:27" x14ac:dyDescent="0.3">
      <c r="A346" s="4"/>
      <c r="B346" s="1"/>
      <c r="C346" s="1"/>
      <c r="D346" s="1"/>
      <c r="E346" s="1"/>
      <c r="F346" s="1"/>
      <c r="G346" s="1"/>
      <c r="H346" s="1"/>
      <c r="I346" s="1"/>
      <c r="J346" s="1"/>
      <c r="M346" s="4"/>
      <c r="N346" s="1"/>
      <c r="O346" s="1"/>
      <c r="P346" s="1"/>
      <c r="Q346" s="1"/>
      <c r="R346" s="1"/>
      <c r="S346" s="1"/>
      <c r="T346" s="1"/>
      <c r="U346" s="1"/>
      <c r="V346" s="1"/>
      <c r="Y346" s="4"/>
      <c r="Z346" s="1"/>
      <c r="AA346" s="1"/>
    </row>
    <row r="347" spans="1:27" x14ac:dyDescent="0.3">
      <c r="A347" s="4"/>
      <c r="B347" s="1"/>
      <c r="C347" s="1"/>
      <c r="D347" s="1"/>
      <c r="E347" s="1"/>
      <c r="F347" s="1"/>
      <c r="G347" s="1"/>
      <c r="H347" s="1"/>
      <c r="I347" s="1"/>
      <c r="J347" s="1"/>
      <c r="M347" s="4"/>
      <c r="N347" s="1"/>
      <c r="O347" s="1"/>
      <c r="P347" s="1"/>
      <c r="Q347" s="1"/>
      <c r="R347" s="1"/>
      <c r="S347" s="1"/>
      <c r="T347" s="1"/>
      <c r="U347" s="1"/>
      <c r="V347" s="1"/>
      <c r="Y347" s="4"/>
      <c r="Z347" s="1"/>
      <c r="AA347" s="1"/>
    </row>
    <row r="348" spans="1:27" x14ac:dyDescent="0.3">
      <c r="A348" s="4"/>
      <c r="B348" s="1"/>
      <c r="C348" s="1"/>
      <c r="D348" s="1"/>
      <c r="E348" s="1"/>
      <c r="F348" s="1"/>
      <c r="G348" s="1"/>
      <c r="H348" s="1"/>
      <c r="I348" s="1"/>
      <c r="J348" s="1"/>
      <c r="M348" s="4"/>
      <c r="N348" s="1"/>
      <c r="O348" s="1"/>
      <c r="P348" s="1"/>
      <c r="Q348" s="1"/>
      <c r="R348" s="1"/>
      <c r="S348" s="1"/>
      <c r="T348" s="1"/>
      <c r="U348" s="1"/>
      <c r="V348" s="1"/>
      <c r="Y348" s="4"/>
      <c r="Z348" s="1"/>
      <c r="AA348" s="1"/>
    </row>
    <row r="349" spans="1:27" x14ac:dyDescent="0.3">
      <c r="A349" s="4"/>
      <c r="B349" s="1"/>
      <c r="C349" s="1"/>
      <c r="D349" s="1"/>
      <c r="E349" s="1"/>
      <c r="F349" s="1"/>
      <c r="G349" s="1"/>
      <c r="H349" s="1"/>
      <c r="I349" s="1"/>
      <c r="J349" s="1"/>
      <c r="M349" s="4"/>
      <c r="N349" s="1"/>
      <c r="O349" s="1"/>
      <c r="P349" s="1"/>
      <c r="Q349" s="1"/>
      <c r="R349" s="1"/>
      <c r="S349" s="1"/>
      <c r="T349" s="1"/>
      <c r="U349" s="1"/>
      <c r="V349" s="1"/>
      <c r="Y349" s="4"/>
      <c r="Z349" s="1"/>
      <c r="AA349" s="1"/>
    </row>
    <row r="350" spans="1:27" x14ac:dyDescent="0.3">
      <c r="A350" s="4"/>
      <c r="B350" s="1"/>
      <c r="C350" s="1"/>
      <c r="D350" s="1"/>
      <c r="E350" s="1"/>
      <c r="F350" s="1"/>
      <c r="G350" s="1"/>
      <c r="H350" s="1"/>
      <c r="I350" s="1"/>
      <c r="J350" s="1"/>
      <c r="M350" s="4"/>
      <c r="N350" s="1"/>
      <c r="O350" s="1"/>
      <c r="P350" s="1"/>
      <c r="Q350" s="1"/>
      <c r="R350" s="1"/>
      <c r="S350" s="1"/>
      <c r="T350" s="1"/>
      <c r="U350" s="1"/>
      <c r="V350" s="1"/>
      <c r="Y350" s="4"/>
      <c r="Z350" s="1"/>
      <c r="AA350" s="1"/>
    </row>
    <row r="351" spans="1:27" x14ac:dyDescent="0.3">
      <c r="A351" s="4"/>
      <c r="B351" s="1"/>
      <c r="C351" s="1"/>
      <c r="D351" s="1"/>
      <c r="E351" s="1"/>
      <c r="F351" s="1"/>
      <c r="G351" s="1"/>
      <c r="H351" s="1"/>
      <c r="I351" s="1"/>
      <c r="J351" s="1"/>
      <c r="M351" s="4"/>
      <c r="N351" s="1"/>
      <c r="O351" s="1"/>
      <c r="P351" s="1"/>
      <c r="Q351" s="1"/>
      <c r="R351" s="1"/>
      <c r="S351" s="1"/>
      <c r="T351" s="1"/>
      <c r="U351" s="1"/>
      <c r="V351" s="1"/>
      <c r="Y351" s="4"/>
      <c r="Z351" s="1"/>
      <c r="AA351" s="1"/>
    </row>
    <row r="352" spans="1:27" x14ac:dyDescent="0.3">
      <c r="A352" s="4"/>
      <c r="B352" s="1"/>
      <c r="C352" s="1"/>
      <c r="D352" s="1"/>
      <c r="E352" s="1"/>
      <c r="F352" s="1"/>
      <c r="G352" s="1"/>
      <c r="H352" s="1"/>
      <c r="I352" s="1"/>
      <c r="J352" s="1"/>
      <c r="M352" s="4"/>
      <c r="N352" s="1"/>
      <c r="O352" s="1"/>
      <c r="P352" s="1"/>
      <c r="Q352" s="1"/>
      <c r="R352" s="1"/>
      <c r="S352" s="1"/>
      <c r="T352" s="1"/>
      <c r="U352" s="1"/>
      <c r="V352" s="1"/>
      <c r="Y352" s="4"/>
      <c r="Z352" s="1"/>
      <c r="AA352" s="1"/>
    </row>
    <row r="353" spans="1:27" x14ac:dyDescent="0.3">
      <c r="A353" s="4"/>
      <c r="B353" s="1"/>
      <c r="C353" s="1"/>
      <c r="D353" s="1"/>
      <c r="E353" s="1"/>
      <c r="F353" s="1"/>
      <c r="G353" s="1"/>
      <c r="H353" s="1"/>
      <c r="I353" s="1"/>
      <c r="J353" s="1"/>
      <c r="M353" s="4"/>
      <c r="N353" s="1"/>
      <c r="O353" s="1"/>
      <c r="P353" s="1"/>
      <c r="Q353" s="1"/>
      <c r="R353" s="1"/>
      <c r="S353" s="1"/>
      <c r="T353" s="1"/>
      <c r="U353" s="1"/>
      <c r="V353" s="1"/>
      <c r="Y353" s="4"/>
      <c r="Z353" s="1"/>
      <c r="AA353" s="1"/>
    </row>
    <row r="354" spans="1:27" x14ac:dyDescent="0.3">
      <c r="A354" s="4"/>
      <c r="B354" s="1"/>
      <c r="C354" s="1"/>
      <c r="D354" s="1"/>
      <c r="E354" s="1"/>
      <c r="F354" s="1"/>
      <c r="G354" s="1"/>
      <c r="H354" s="1"/>
      <c r="I354" s="1"/>
      <c r="J354" s="1"/>
      <c r="M354" s="4"/>
      <c r="N354" s="1"/>
      <c r="O354" s="1"/>
      <c r="P354" s="1"/>
      <c r="Q354" s="1"/>
      <c r="R354" s="1"/>
      <c r="S354" s="1"/>
      <c r="T354" s="1"/>
      <c r="U354" s="1"/>
      <c r="V354" s="1"/>
      <c r="Y354" s="4"/>
      <c r="Z354" s="1"/>
      <c r="AA354" s="1"/>
    </row>
    <row r="355" spans="1:27" x14ac:dyDescent="0.3">
      <c r="A355" s="4"/>
      <c r="B355" s="1"/>
      <c r="C355" s="1"/>
      <c r="D355" s="1"/>
      <c r="E355" s="1"/>
      <c r="F355" s="1"/>
      <c r="G355" s="1"/>
      <c r="H355" s="1"/>
      <c r="I355" s="1"/>
      <c r="J355" s="1"/>
      <c r="M355" s="4"/>
      <c r="N355" s="1"/>
      <c r="O355" s="1"/>
      <c r="P355" s="1"/>
      <c r="Q355" s="1"/>
      <c r="R355" s="1"/>
      <c r="S355" s="1"/>
      <c r="T355" s="1"/>
      <c r="U355" s="1"/>
      <c r="V355" s="1"/>
      <c r="Y355" s="4"/>
      <c r="Z355" s="1"/>
      <c r="AA355" s="1"/>
    </row>
    <row r="356" spans="1:27" x14ac:dyDescent="0.3">
      <c r="A356" s="4"/>
      <c r="B356" s="1"/>
      <c r="C356" s="1"/>
      <c r="D356" s="1"/>
      <c r="E356" s="1"/>
      <c r="F356" s="1"/>
      <c r="G356" s="1"/>
      <c r="H356" s="1"/>
      <c r="I356" s="1"/>
      <c r="J356" s="1"/>
      <c r="M356" s="4"/>
      <c r="N356" s="1"/>
      <c r="O356" s="1"/>
      <c r="P356" s="1"/>
      <c r="Q356" s="1"/>
      <c r="R356" s="1"/>
      <c r="S356" s="1"/>
      <c r="T356" s="1"/>
      <c r="U356" s="1"/>
      <c r="V356" s="1"/>
      <c r="Y356" s="4"/>
      <c r="Z356" s="1"/>
      <c r="AA356" s="1"/>
    </row>
    <row r="357" spans="1:27" x14ac:dyDescent="0.3">
      <c r="A357" s="4"/>
      <c r="B357" s="1"/>
      <c r="C357" s="1"/>
      <c r="D357" s="1"/>
      <c r="E357" s="1"/>
      <c r="F357" s="1"/>
      <c r="G357" s="1"/>
      <c r="H357" s="1"/>
      <c r="I357" s="1"/>
      <c r="J357" s="1"/>
      <c r="M357" s="4"/>
      <c r="N357" s="1"/>
      <c r="O357" s="1"/>
      <c r="P357" s="1"/>
      <c r="Q357" s="1"/>
      <c r="R357" s="1"/>
      <c r="S357" s="1"/>
      <c r="T357" s="1"/>
      <c r="U357" s="1"/>
      <c r="V357" s="1"/>
      <c r="Y357" s="4"/>
      <c r="Z357" s="1"/>
      <c r="AA357" s="1"/>
    </row>
    <row r="358" spans="1:27" x14ac:dyDescent="0.3">
      <c r="A358" s="4"/>
      <c r="B358" s="1"/>
      <c r="C358" s="1"/>
      <c r="D358" s="1"/>
      <c r="E358" s="1"/>
      <c r="F358" s="1"/>
      <c r="G358" s="1"/>
      <c r="H358" s="1"/>
      <c r="I358" s="1"/>
      <c r="J358" s="1"/>
      <c r="M358" s="4"/>
      <c r="N358" s="1"/>
      <c r="O358" s="1"/>
      <c r="P358" s="1"/>
      <c r="Q358" s="1"/>
      <c r="R358" s="1"/>
      <c r="S358" s="1"/>
      <c r="T358" s="1"/>
      <c r="U358" s="1"/>
      <c r="V358" s="1"/>
      <c r="Y358" s="4"/>
      <c r="Z358" s="1"/>
      <c r="AA358" s="1"/>
    </row>
    <row r="359" spans="1:27" x14ac:dyDescent="0.3">
      <c r="A359" s="4"/>
      <c r="B359" s="1"/>
      <c r="C359" s="1"/>
      <c r="D359" s="1"/>
      <c r="E359" s="1"/>
      <c r="F359" s="1"/>
      <c r="G359" s="1"/>
      <c r="H359" s="1"/>
      <c r="I359" s="1"/>
      <c r="J359" s="1"/>
      <c r="M359" s="4"/>
      <c r="N359" s="1"/>
      <c r="O359" s="1"/>
      <c r="P359" s="1"/>
      <c r="Q359" s="1"/>
      <c r="R359" s="1"/>
      <c r="S359" s="1"/>
      <c r="T359" s="1"/>
      <c r="U359" s="1"/>
      <c r="V359" s="1"/>
      <c r="Y359" s="4"/>
      <c r="Z359" s="1"/>
      <c r="AA359" s="1"/>
    </row>
    <row r="360" spans="1:27" x14ac:dyDescent="0.3">
      <c r="A360" s="4"/>
      <c r="B360" s="1"/>
      <c r="C360" s="1"/>
      <c r="D360" s="1"/>
      <c r="E360" s="1"/>
      <c r="F360" s="1"/>
      <c r="G360" s="1"/>
      <c r="H360" s="1"/>
      <c r="I360" s="1"/>
      <c r="J360" s="1"/>
      <c r="M360" s="4"/>
      <c r="N360" s="1"/>
      <c r="O360" s="1"/>
      <c r="P360" s="1"/>
      <c r="Q360" s="1"/>
      <c r="R360" s="1"/>
      <c r="S360" s="1"/>
      <c r="T360" s="1"/>
      <c r="U360" s="1"/>
      <c r="V360" s="1"/>
      <c r="Y360" s="4"/>
      <c r="Z360" s="1"/>
      <c r="AA360" s="1"/>
    </row>
    <row r="361" spans="1:27" x14ac:dyDescent="0.3">
      <c r="A361" s="4"/>
      <c r="B361" s="1"/>
      <c r="C361" s="1"/>
      <c r="D361" s="1"/>
      <c r="E361" s="1"/>
      <c r="F361" s="1"/>
      <c r="G361" s="1"/>
      <c r="H361" s="1"/>
      <c r="I361" s="1"/>
      <c r="J361" s="1"/>
      <c r="M361" s="4"/>
      <c r="N361" s="1"/>
      <c r="O361" s="1"/>
      <c r="P361" s="1"/>
      <c r="Q361" s="1"/>
      <c r="R361" s="1"/>
      <c r="S361" s="1"/>
      <c r="T361" s="1"/>
      <c r="U361" s="1"/>
      <c r="V361" s="1"/>
      <c r="Y361" s="4"/>
      <c r="Z361" s="1"/>
      <c r="AA361" s="1"/>
    </row>
    <row r="362" spans="1:27" x14ac:dyDescent="0.3">
      <c r="A362" s="4"/>
      <c r="B362" s="1"/>
      <c r="C362" s="1"/>
      <c r="D362" s="1"/>
      <c r="E362" s="1"/>
      <c r="F362" s="1"/>
      <c r="G362" s="1"/>
      <c r="H362" s="1"/>
      <c r="I362" s="1"/>
      <c r="J362" s="1"/>
      <c r="M362" s="4"/>
      <c r="N362" s="1"/>
      <c r="O362" s="1"/>
      <c r="P362" s="1"/>
      <c r="Q362" s="1"/>
      <c r="R362" s="1"/>
      <c r="S362" s="1"/>
      <c r="T362" s="1"/>
      <c r="U362" s="1"/>
      <c r="V362" s="1"/>
      <c r="Y362" s="4"/>
      <c r="Z362" s="1"/>
      <c r="AA362" s="1"/>
    </row>
    <row r="363" spans="1:27" x14ac:dyDescent="0.3">
      <c r="A363" s="4"/>
      <c r="B363" s="1"/>
      <c r="C363" s="1"/>
      <c r="D363" s="1"/>
      <c r="E363" s="1"/>
      <c r="F363" s="1"/>
      <c r="G363" s="1"/>
      <c r="H363" s="1"/>
      <c r="I363" s="1"/>
      <c r="J363" s="1"/>
      <c r="M363" s="4"/>
      <c r="N363" s="1"/>
      <c r="O363" s="1"/>
      <c r="P363" s="1"/>
      <c r="Q363" s="1"/>
      <c r="R363" s="1"/>
      <c r="S363" s="1"/>
      <c r="T363" s="1"/>
      <c r="U363" s="1"/>
      <c r="V363" s="1"/>
      <c r="Y363" s="4"/>
      <c r="Z363" s="1"/>
      <c r="AA363" s="1"/>
    </row>
    <row r="364" spans="1:27" x14ac:dyDescent="0.3">
      <c r="A364" s="4"/>
      <c r="B364" s="1"/>
      <c r="C364" s="1"/>
      <c r="D364" s="1"/>
      <c r="E364" s="1"/>
      <c r="F364" s="1"/>
      <c r="G364" s="1"/>
      <c r="H364" s="1"/>
      <c r="I364" s="1"/>
      <c r="J364" s="1"/>
      <c r="M364" s="4"/>
      <c r="N364" s="1"/>
      <c r="O364" s="1"/>
      <c r="P364" s="1"/>
      <c r="Q364" s="1"/>
      <c r="R364" s="1"/>
      <c r="S364" s="1"/>
      <c r="T364" s="1"/>
      <c r="U364" s="1"/>
      <c r="V364" s="1"/>
      <c r="Y364" s="4"/>
      <c r="Z364" s="1"/>
      <c r="AA364" s="1"/>
    </row>
    <row r="365" spans="1:27" x14ac:dyDescent="0.3">
      <c r="A365" s="4"/>
      <c r="B365" s="1"/>
      <c r="C365" s="1"/>
      <c r="D365" s="1"/>
      <c r="E365" s="1"/>
      <c r="F365" s="1"/>
      <c r="G365" s="1"/>
      <c r="H365" s="1"/>
      <c r="I365" s="1"/>
      <c r="J365" s="1"/>
      <c r="M365" s="4"/>
      <c r="N365" s="1"/>
      <c r="O365" s="1"/>
      <c r="P365" s="1"/>
      <c r="Q365" s="1"/>
      <c r="R365" s="1"/>
      <c r="S365" s="1"/>
      <c r="T365" s="1"/>
      <c r="U365" s="1"/>
      <c r="V365" s="1"/>
      <c r="Y365" s="4"/>
      <c r="Z365" s="1"/>
      <c r="AA365" s="1"/>
    </row>
    <row r="366" spans="1:27" x14ac:dyDescent="0.3">
      <c r="A366" s="4"/>
      <c r="B366" s="1"/>
      <c r="C366" s="1"/>
      <c r="D366" s="1"/>
      <c r="E366" s="1"/>
      <c r="F366" s="1"/>
      <c r="G366" s="1"/>
      <c r="H366" s="1"/>
      <c r="I366" s="1"/>
      <c r="J366" s="1"/>
      <c r="M366" s="4"/>
      <c r="N366" s="1"/>
      <c r="O366" s="1"/>
      <c r="P366" s="1"/>
      <c r="Q366" s="1"/>
      <c r="R366" s="1"/>
      <c r="S366" s="1"/>
      <c r="T366" s="1"/>
      <c r="U366" s="1"/>
      <c r="V366" s="1"/>
      <c r="Y366" s="4"/>
      <c r="Z366" s="1"/>
      <c r="AA366" s="1"/>
    </row>
    <row r="367" spans="1:27" x14ac:dyDescent="0.3">
      <c r="A367" s="4"/>
      <c r="B367" s="1"/>
      <c r="C367" s="1"/>
      <c r="D367" s="1"/>
      <c r="E367" s="1"/>
      <c r="F367" s="1"/>
      <c r="G367" s="1"/>
      <c r="H367" s="1"/>
      <c r="I367" s="1"/>
      <c r="J367" s="1"/>
      <c r="M367" s="4"/>
      <c r="N367" s="1"/>
      <c r="O367" s="1"/>
      <c r="P367" s="1"/>
      <c r="Q367" s="1"/>
      <c r="R367" s="1"/>
      <c r="S367" s="1"/>
      <c r="T367" s="1"/>
      <c r="U367" s="1"/>
      <c r="V367" s="1"/>
      <c r="Y367" s="4"/>
      <c r="Z367" s="1"/>
      <c r="AA367" s="1"/>
    </row>
    <row r="368" spans="1:27" x14ac:dyDescent="0.3">
      <c r="A368" s="4"/>
      <c r="B368" s="1"/>
      <c r="C368" s="1"/>
      <c r="D368" s="1"/>
      <c r="E368" s="1"/>
      <c r="F368" s="1"/>
      <c r="G368" s="1"/>
      <c r="H368" s="1"/>
      <c r="I368" s="1"/>
      <c r="J368" s="1"/>
      <c r="M368" s="4"/>
      <c r="N368" s="1"/>
      <c r="O368" s="1"/>
      <c r="P368" s="1"/>
      <c r="Q368" s="1"/>
      <c r="R368" s="1"/>
      <c r="S368" s="1"/>
      <c r="T368" s="1"/>
      <c r="U368" s="1"/>
      <c r="V368" s="1"/>
      <c r="Y368" s="4"/>
      <c r="Z368" s="1"/>
      <c r="AA368" s="1"/>
    </row>
    <row r="369" spans="1:27" x14ac:dyDescent="0.3">
      <c r="A369" s="4"/>
      <c r="B369" s="1"/>
      <c r="C369" s="1"/>
      <c r="D369" s="1"/>
      <c r="E369" s="1"/>
      <c r="F369" s="1"/>
      <c r="G369" s="1"/>
      <c r="H369" s="1"/>
      <c r="I369" s="1"/>
      <c r="J369" s="1"/>
      <c r="M369" s="4"/>
      <c r="N369" s="1"/>
      <c r="O369" s="1"/>
      <c r="P369" s="1"/>
      <c r="Q369" s="1"/>
      <c r="R369" s="1"/>
      <c r="S369" s="1"/>
      <c r="T369" s="1"/>
      <c r="U369" s="1"/>
      <c r="V369" s="1"/>
      <c r="Y369" s="4"/>
      <c r="Z369" s="1"/>
      <c r="AA369" s="1"/>
    </row>
    <row r="370" spans="1:27" x14ac:dyDescent="0.3">
      <c r="A370" s="4"/>
      <c r="B370" s="1"/>
      <c r="C370" s="1"/>
      <c r="D370" s="1"/>
      <c r="E370" s="1"/>
      <c r="F370" s="1"/>
      <c r="G370" s="1"/>
      <c r="H370" s="1"/>
      <c r="I370" s="1"/>
      <c r="J370" s="1"/>
      <c r="M370" s="4"/>
      <c r="N370" s="1"/>
      <c r="O370" s="1"/>
      <c r="P370" s="1"/>
      <c r="Q370" s="1"/>
      <c r="R370" s="1"/>
      <c r="S370" s="1"/>
      <c r="T370" s="1"/>
      <c r="U370" s="1"/>
      <c r="V370" s="1"/>
      <c r="Y370" s="4"/>
      <c r="Z370" s="1"/>
      <c r="AA370" s="1"/>
    </row>
    <row r="371" spans="1:27" x14ac:dyDescent="0.3">
      <c r="A371" s="4"/>
      <c r="B371" s="1"/>
      <c r="C371" s="1"/>
      <c r="D371" s="1"/>
      <c r="E371" s="1"/>
      <c r="F371" s="1"/>
      <c r="G371" s="1"/>
      <c r="H371" s="1"/>
      <c r="I371" s="1"/>
      <c r="J371" s="1"/>
      <c r="M371" s="4"/>
      <c r="N371" s="1"/>
      <c r="O371" s="1"/>
      <c r="P371" s="1"/>
      <c r="Q371" s="1"/>
      <c r="R371" s="1"/>
      <c r="S371" s="1"/>
      <c r="T371" s="1"/>
      <c r="U371" s="1"/>
      <c r="V371" s="1"/>
      <c r="Y371" s="4"/>
      <c r="Z371" s="1"/>
      <c r="AA371" s="1"/>
    </row>
    <row r="372" spans="1:27" x14ac:dyDescent="0.3">
      <c r="A372" s="4"/>
      <c r="B372" s="1"/>
      <c r="C372" s="1"/>
      <c r="D372" s="1"/>
      <c r="E372" s="1"/>
      <c r="F372" s="1"/>
      <c r="G372" s="1"/>
      <c r="H372" s="1"/>
      <c r="I372" s="1"/>
      <c r="J372" s="1"/>
      <c r="M372" s="4"/>
      <c r="N372" s="1"/>
      <c r="O372" s="1"/>
      <c r="P372" s="1"/>
      <c r="Q372" s="1"/>
      <c r="R372" s="1"/>
      <c r="S372" s="1"/>
      <c r="T372" s="1"/>
      <c r="U372" s="1"/>
      <c r="V372" s="1"/>
      <c r="Y372" s="4"/>
      <c r="Z372" s="1"/>
      <c r="AA372" s="1"/>
    </row>
    <row r="373" spans="1:27" x14ac:dyDescent="0.3">
      <c r="A373" s="4"/>
      <c r="B373" s="1"/>
      <c r="C373" s="1"/>
      <c r="D373" s="1"/>
      <c r="E373" s="1"/>
      <c r="F373" s="1"/>
      <c r="G373" s="1"/>
      <c r="H373" s="1"/>
      <c r="I373" s="1"/>
      <c r="J373" s="1"/>
      <c r="M373" s="4"/>
      <c r="N373" s="1"/>
      <c r="O373" s="1"/>
      <c r="P373" s="1"/>
      <c r="Q373" s="1"/>
      <c r="R373" s="1"/>
      <c r="S373" s="1"/>
      <c r="T373" s="1"/>
      <c r="U373" s="1"/>
      <c r="V373" s="1"/>
      <c r="Y373" s="4"/>
      <c r="Z373" s="1"/>
      <c r="AA373" s="1"/>
    </row>
    <row r="374" spans="1:27" x14ac:dyDescent="0.3">
      <c r="A374" s="4"/>
      <c r="B374" s="1"/>
      <c r="C374" s="1"/>
      <c r="D374" s="1"/>
      <c r="E374" s="1"/>
      <c r="F374" s="1"/>
      <c r="G374" s="1"/>
      <c r="H374" s="1"/>
      <c r="I374" s="1"/>
      <c r="J374" s="1"/>
      <c r="M374" s="4"/>
      <c r="N374" s="1"/>
      <c r="O374" s="1"/>
      <c r="P374" s="1"/>
      <c r="Q374" s="1"/>
      <c r="R374" s="1"/>
      <c r="S374" s="1"/>
      <c r="T374" s="1"/>
      <c r="U374" s="1"/>
      <c r="V374" s="1"/>
      <c r="Y374" s="4"/>
      <c r="Z374" s="1"/>
      <c r="AA374" s="1"/>
    </row>
    <row r="375" spans="1:27" x14ac:dyDescent="0.3">
      <c r="A375" s="4"/>
      <c r="B375" s="1"/>
      <c r="C375" s="1"/>
      <c r="D375" s="1"/>
      <c r="E375" s="1"/>
      <c r="F375" s="1"/>
      <c r="G375" s="1"/>
      <c r="H375" s="1"/>
      <c r="I375" s="1"/>
      <c r="J375" s="1"/>
      <c r="M375" s="4"/>
      <c r="N375" s="1"/>
      <c r="O375" s="1"/>
      <c r="P375" s="1"/>
      <c r="Q375" s="1"/>
      <c r="R375" s="1"/>
      <c r="S375" s="1"/>
      <c r="T375" s="1"/>
      <c r="U375" s="1"/>
      <c r="V375" s="1"/>
      <c r="Y375" s="4"/>
      <c r="Z375" s="1"/>
      <c r="AA375" s="1"/>
    </row>
    <row r="376" spans="1:27" x14ac:dyDescent="0.3">
      <c r="A376" s="4"/>
      <c r="B376" s="1"/>
      <c r="C376" s="1"/>
      <c r="D376" s="1"/>
      <c r="E376" s="1"/>
      <c r="F376" s="1"/>
      <c r="G376" s="1"/>
      <c r="H376" s="1"/>
      <c r="I376" s="1"/>
      <c r="J376" s="1"/>
      <c r="M376" s="4"/>
      <c r="N376" s="1"/>
      <c r="O376" s="1"/>
      <c r="P376" s="1"/>
      <c r="Q376" s="1"/>
      <c r="R376" s="1"/>
      <c r="S376" s="1"/>
      <c r="T376" s="1"/>
      <c r="U376" s="1"/>
      <c r="V376" s="1"/>
      <c r="Y376" s="4"/>
      <c r="Z376" s="1"/>
      <c r="AA376" s="1"/>
    </row>
    <row r="377" spans="1:27" x14ac:dyDescent="0.3">
      <c r="A377" s="4"/>
      <c r="B377" s="1"/>
      <c r="C377" s="1"/>
      <c r="D377" s="1"/>
      <c r="E377" s="1"/>
      <c r="F377" s="1"/>
      <c r="G377" s="1"/>
      <c r="H377" s="1"/>
      <c r="I377" s="1"/>
      <c r="J377" s="1"/>
      <c r="M377" s="4"/>
      <c r="N377" s="1"/>
      <c r="O377" s="1"/>
      <c r="P377" s="1"/>
      <c r="Q377" s="1"/>
      <c r="R377" s="1"/>
      <c r="S377" s="1"/>
      <c r="T377" s="1"/>
      <c r="U377" s="1"/>
      <c r="V377" s="1"/>
      <c r="Y377" s="4"/>
      <c r="Z377" s="1"/>
      <c r="AA377" s="1"/>
    </row>
    <row r="378" spans="1:27" x14ac:dyDescent="0.3">
      <c r="A378" s="4"/>
      <c r="B378" s="1"/>
      <c r="C378" s="1"/>
      <c r="D378" s="1"/>
      <c r="E378" s="1"/>
      <c r="F378" s="1"/>
      <c r="G378" s="1"/>
      <c r="H378" s="1"/>
      <c r="I378" s="1"/>
      <c r="J378" s="1"/>
      <c r="M378" s="4"/>
      <c r="N378" s="1"/>
      <c r="O378" s="1"/>
      <c r="P378" s="1"/>
      <c r="Q378" s="1"/>
      <c r="R378" s="1"/>
      <c r="S378" s="1"/>
      <c r="T378" s="1"/>
      <c r="U378" s="1"/>
      <c r="V378" s="1"/>
      <c r="Y378" s="4"/>
      <c r="Z378" s="1"/>
      <c r="AA378" s="1"/>
    </row>
    <row r="379" spans="1:27" x14ac:dyDescent="0.3">
      <c r="A379" s="4"/>
      <c r="B379" s="1"/>
      <c r="C379" s="1"/>
      <c r="D379" s="1"/>
      <c r="E379" s="1"/>
      <c r="F379" s="1"/>
      <c r="G379" s="1"/>
      <c r="H379" s="1"/>
      <c r="I379" s="1"/>
      <c r="J379" s="1"/>
      <c r="M379" s="4"/>
      <c r="N379" s="1"/>
      <c r="O379" s="1"/>
      <c r="P379" s="1"/>
      <c r="Q379" s="1"/>
      <c r="R379" s="1"/>
      <c r="S379" s="1"/>
      <c r="T379" s="1"/>
      <c r="U379" s="1"/>
      <c r="V379" s="1"/>
      <c r="Y379" s="4"/>
      <c r="Z379" s="1"/>
      <c r="AA379" s="1"/>
    </row>
    <row r="380" spans="1:27" x14ac:dyDescent="0.3">
      <c r="A380" s="4"/>
      <c r="B380" s="1"/>
      <c r="C380" s="1"/>
      <c r="D380" s="1"/>
      <c r="E380" s="1"/>
      <c r="F380" s="1"/>
      <c r="G380" s="1"/>
      <c r="H380" s="1"/>
      <c r="I380" s="1"/>
      <c r="J380" s="1"/>
      <c r="M380" s="4"/>
      <c r="N380" s="1"/>
      <c r="O380" s="1"/>
      <c r="P380" s="1"/>
      <c r="Q380" s="1"/>
      <c r="R380" s="1"/>
      <c r="S380" s="1"/>
      <c r="T380" s="1"/>
      <c r="U380" s="1"/>
      <c r="V380" s="1"/>
      <c r="Y380" s="4"/>
      <c r="Z380" s="1"/>
      <c r="AA380" s="1"/>
    </row>
    <row r="381" spans="1:27" x14ac:dyDescent="0.3">
      <c r="A381" s="4"/>
      <c r="B381" s="1"/>
      <c r="C381" s="1"/>
      <c r="D381" s="1"/>
      <c r="E381" s="1"/>
      <c r="F381" s="1"/>
      <c r="G381" s="1"/>
      <c r="H381" s="1"/>
      <c r="I381" s="1"/>
      <c r="J381" s="1"/>
      <c r="M381" s="4"/>
      <c r="N381" s="1"/>
      <c r="O381" s="1"/>
      <c r="P381" s="1"/>
      <c r="Q381" s="1"/>
      <c r="R381" s="1"/>
      <c r="S381" s="1"/>
      <c r="T381" s="1"/>
      <c r="U381" s="1"/>
      <c r="V381" s="1"/>
      <c r="Y381" s="4"/>
      <c r="Z381" s="1"/>
      <c r="AA381" s="1"/>
    </row>
    <row r="382" spans="1:27" x14ac:dyDescent="0.3">
      <c r="A382" s="4"/>
      <c r="B382" s="1"/>
      <c r="C382" s="1"/>
      <c r="D382" s="1"/>
      <c r="E382" s="1"/>
      <c r="F382" s="1"/>
      <c r="G382" s="1"/>
      <c r="H382" s="1"/>
      <c r="I382" s="1"/>
      <c r="J382" s="1"/>
      <c r="M382" s="4"/>
      <c r="N382" s="1"/>
      <c r="O382" s="1"/>
      <c r="P382" s="1"/>
      <c r="Q382" s="1"/>
      <c r="R382" s="1"/>
      <c r="S382" s="1"/>
      <c r="T382" s="1"/>
      <c r="U382" s="1"/>
      <c r="V382" s="1"/>
      <c r="Y382" s="4"/>
      <c r="Z382" s="1"/>
      <c r="AA382" s="1"/>
    </row>
    <row r="383" spans="1:27" x14ac:dyDescent="0.3">
      <c r="A383" s="4"/>
      <c r="B383" s="1"/>
      <c r="C383" s="1"/>
      <c r="D383" s="1"/>
      <c r="E383" s="1"/>
      <c r="F383" s="1"/>
      <c r="G383" s="1"/>
      <c r="H383" s="1"/>
      <c r="I383" s="1"/>
      <c r="J383" s="1"/>
      <c r="M383" s="4"/>
      <c r="N383" s="1"/>
      <c r="O383" s="1"/>
      <c r="P383" s="1"/>
      <c r="Q383" s="1"/>
      <c r="R383" s="1"/>
      <c r="S383" s="1"/>
      <c r="T383" s="1"/>
      <c r="U383" s="1"/>
      <c r="V383" s="1"/>
      <c r="Y383" s="4"/>
      <c r="Z383" s="1"/>
      <c r="AA383" s="1"/>
    </row>
    <row r="384" spans="1:27" x14ac:dyDescent="0.3">
      <c r="A384" s="4"/>
      <c r="B384" s="1"/>
      <c r="C384" s="1"/>
      <c r="D384" s="1"/>
      <c r="E384" s="1"/>
      <c r="F384" s="1"/>
      <c r="G384" s="1"/>
      <c r="H384" s="1"/>
      <c r="I384" s="1"/>
      <c r="J384" s="1"/>
      <c r="M384" s="4"/>
      <c r="N384" s="1"/>
      <c r="O384" s="1"/>
      <c r="P384" s="1"/>
      <c r="Q384" s="1"/>
      <c r="R384" s="1"/>
      <c r="S384" s="1"/>
      <c r="T384" s="1"/>
      <c r="U384" s="1"/>
      <c r="V384" s="1"/>
      <c r="Y384" s="4"/>
      <c r="Z384" s="1"/>
      <c r="AA384" s="1"/>
    </row>
    <row r="385" spans="1:27" x14ac:dyDescent="0.3">
      <c r="A385" s="4"/>
      <c r="B385" s="1"/>
      <c r="C385" s="1"/>
      <c r="D385" s="1"/>
      <c r="E385" s="1"/>
      <c r="F385" s="1"/>
      <c r="G385" s="1"/>
      <c r="H385" s="1"/>
      <c r="I385" s="1"/>
      <c r="J385" s="1"/>
      <c r="M385" s="4"/>
      <c r="N385" s="1"/>
      <c r="O385" s="1"/>
      <c r="P385" s="1"/>
      <c r="Q385" s="1"/>
      <c r="R385" s="1"/>
      <c r="S385" s="1"/>
      <c r="T385" s="1"/>
      <c r="U385" s="1"/>
      <c r="V385" s="1"/>
      <c r="Y385" s="4"/>
      <c r="Z385" s="1"/>
      <c r="AA385" s="1"/>
    </row>
    <row r="386" spans="1:27" x14ac:dyDescent="0.3">
      <c r="A386" s="4"/>
      <c r="B386" s="1"/>
      <c r="C386" s="1"/>
      <c r="D386" s="1"/>
      <c r="E386" s="1"/>
      <c r="F386" s="1"/>
      <c r="G386" s="1"/>
      <c r="H386" s="1"/>
      <c r="I386" s="1"/>
      <c r="J386" s="1"/>
      <c r="M386" s="4"/>
      <c r="N386" s="1"/>
      <c r="O386" s="1"/>
      <c r="P386" s="1"/>
      <c r="Q386" s="1"/>
      <c r="R386" s="1"/>
      <c r="S386" s="1"/>
      <c r="T386" s="1"/>
      <c r="U386" s="1"/>
      <c r="V386" s="1"/>
      <c r="Y386" s="4"/>
      <c r="Z386" s="1"/>
      <c r="AA386" s="1"/>
    </row>
    <row r="387" spans="1:27" x14ac:dyDescent="0.3">
      <c r="A387" s="4"/>
      <c r="B387" s="1"/>
      <c r="C387" s="1"/>
      <c r="D387" s="1"/>
      <c r="E387" s="1"/>
      <c r="F387" s="1"/>
      <c r="G387" s="1"/>
      <c r="H387" s="1"/>
      <c r="I387" s="1"/>
      <c r="J387" s="1"/>
      <c r="M387" s="4"/>
      <c r="N387" s="1"/>
      <c r="O387" s="1"/>
      <c r="P387" s="1"/>
      <c r="Q387" s="1"/>
      <c r="R387" s="1"/>
      <c r="S387" s="1"/>
      <c r="T387" s="1"/>
      <c r="U387" s="1"/>
      <c r="V387" s="1"/>
      <c r="Y387" s="4"/>
      <c r="Z387" s="1"/>
      <c r="AA387" s="1"/>
    </row>
    <row r="388" spans="1:27" x14ac:dyDescent="0.3">
      <c r="A388" s="4"/>
      <c r="B388" s="1"/>
      <c r="C388" s="1"/>
      <c r="D388" s="1"/>
      <c r="E388" s="1"/>
      <c r="F388" s="1"/>
      <c r="G388" s="1"/>
      <c r="H388" s="1"/>
      <c r="I388" s="1"/>
      <c r="J388" s="1"/>
      <c r="M388" s="4"/>
      <c r="N388" s="1"/>
      <c r="O388" s="1"/>
      <c r="P388" s="1"/>
      <c r="Q388" s="1"/>
      <c r="R388" s="1"/>
      <c r="S388" s="1"/>
      <c r="T388" s="1"/>
      <c r="U388" s="1"/>
      <c r="V388" s="1"/>
      <c r="Y388" s="4"/>
      <c r="Z388" s="1"/>
      <c r="AA388" s="1"/>
    </row>
    <row r="389" spans="1:27" x14ac:dyDescent="0.3">
      <c r="A389" s="4"/>
      <c r="B389" s="1"/>
      <c r="C389" s="1"/>
      <c r="D389" s="1"/>
      <c r="E389" s="1"/>
      <c r="F389" s="1"/>
      <c r="G389" s="1"/>
      <c r="H389" s="1"/>
      <c r="I389" s="1"/>
      <c r="J389" s="1"/>
      <c r="M389" s="4"/>
      <c r="N389" s="1"/>
      <c r="O389" s="1"/>
      <c r="P389" s="1"/>
      <c r="Q389" s="1"/>
      <c r="R389" s="1"/>
      <c r="S389" s="1"/>
      <c r="T389" s="1"/>
      <c r="U389" s="1"/>
      <c r="V389" s="1"/>
      <c r="Y389" s="4"/>
      <c r="Z389" s="1"/>
      <c r="AA389" s="1"/>
    </row>
    <row r="390" spans="1:27" x14ac:dyDescent="0.3">
      <c r="A390" s="4"/>
      <c r="B390" s="1"/>
      <c r="C390" s="1"/>
      <c r="D390" s="1"/>
      <c r="E390" s="1"/>
      <c r="F390" s="1"/>
      <c r="G390" s="1"/>
      <c r="H390" s="1"/>
      <c r="I390" s="1"/>
      <c r="J390" s="1"/>
      <c r="M390" s="4"/>
      <c r="N390" s="1"/>
      <c r="O390" s="1"/>
      <c r="P390" s="1"/>
      <c r="Q390" s="1"/>
      <c r="R390" s="1"/>
      <c r="S390" s="1"/>
      <c r="T390" s="1"/>
      <c r="U390" s="1"/>
      <c r="V390" s="1"/>
      <c r="Y390" s="4"/>
      <c r="Z390" s="1"/>
      <c r="AA390" s="1"/>
    </row>
    <row r="391" spans="1:27" x14ac:dyDescent="0.3">
      <c r="A391" s="4"/>
      <c r="B391" s="1"/>
      <c r="C391" s="1"/>
      <c r="D391" s="1"/>
      <c r="E391" s="1"/>
      <c r="F391" s="1"/>
      <c r="G391" s="1"/>
      <c r="H391" s="1"/>
      <c r="I391" s="1"/>
      <c r="J391" s="1"/>
      <c r="M391" s="4"/>
      <c r="N391" s="1"/>
      <c r="O391" s="1"/>
      <c r="P391" s="1"/>
      <c r="Q391" s="1"/>
      <c r="R391" s="1"/>
      <c r="S391" s="1"/>
      <c r="T391" s="1"/>
      <c r="U391" s="1"/>
      <c r="V391" s="1"/>
      <c r="Y391" s="4"/>
      <c r="Z391" s="1"/>
      <c r="AA391" s="1"/>
    </row>
    <row r="392" spans="1:27" x14ac:dyDescent="0.3">
      <c r="A392" s="4"/>
      <c r="B392" s="1"/>
      <c r="C392" s="1"/>
      <c r="D392" s="1"/>
      <c r="E392" s="1"/>
      <c r="F392" s="1"/>
      <c r="G392" s="1"/>
      <c r="H392" s="1"/>
      <c r="I392" s="1"/>
      <c r="J392" s="1"/>
      <c r="M392" s="4"/>
      <c r="N392" s="1"/>
      <c r="O392" s="1"/>
      <c r="P392" s="1"/>
      <c r="Q392" s="1"/>
      <c r="R392" s="1"/>
      <c r="S392" s="1"/>
      <c r="T392" s="1"/>
      <c r="U392" s="1"/>
      <c r="V392" s="1"/>
      <c r="Y392" s="4"/>
      <c r="Z392" s="1"/>
      <c r="AA392" s="1"/>
    </row>
    <row r="393" spans="1:27" x14ac:dyDescent="0.3">
      <c r="A393" s="4"/>
      <c r="B393" s="1"/>
      <c r="C393" s="1"/>
      <c r="D393" s="1"/>
      <c r="E393" s="1"/>
      <c r="F393" s="1"/>
      <c r="G393" s="1"/>
      <c r="H393" s="1"/>
      <c r="I393" s="1"/>
      <c r="J393" s="1"/>
      <c r="M393" s="4"/>
      <c r="N393" s="1"/>
      <c r="O393" s="1"/>
      <c r="P393" s="1"/>
      <c r="Q393" s="1"/>
      <c r="R393" s="1"/>
      <c r="S393" s="1"/>
      <c r="T393" s="1"/>
      <c r="U393" s="1"/>
      <c r="V393" s="1"/>
      <c r="Y393" s="4"/>
      <c r="Z393" s="1"/>
      <c r="AA393" s="1"/>
    </row>
    <row r="394" spans="1:27" x14ac:dyDescent="0.3">
      <c r="A394" s="4"/>
      <c r="B394" s="1"/>
      <c r="C394" s="1"/>
      <c r="D394" s="1"/>
      <c r="E394" s="1"/>
      <c r="F394" s="1"/>
      <c r="G394" s="1"/>
      <c r="H394" s="1"/>
      <c r="I394" s="1"/>
      <c r="J394" s="1"/>
      <c r="M394" s="4"/>
      <c r="N394" s="1"/>
      <c r="O394" s="1"/>
      <c r="P394" s="1"/>
      <c r="Q394" s="1"/>
      <c r="R394" s="1"/>
      <c r="S394" s="1"/>
      <c r="T394" s="1"/>
      <c r="U394" s="1"/>
      <c r="V394" s="1"/>
      <c r="Y394" s="4"/>
      <c r="Z394" s="1"/>
      <c r="AA394" s="1"/>
    </row>
    <row r="395" spans="1:27" x14ac:dyDescent="0.3">
      <c r="A395" s="4"/>
      <c r="B395" s="1"/>
      <c r="C395" s="1"/>
      <c r="D395" s="1"/>
      <c r="E395" s="1"/>
      <c r="F395" s="1"/>
      <c r="G395" s="1"/>
      <c r="H395" s="1"/>
      <c r="I395" s="1"/>
      <c r="J395" s="1"/>
      <c r="M395" s="4"/>
      <c r="N395" s="1"/>
      <c r="O395" s="1"/>
      <c r="P395" s="1"/>
      <c r="Q395" s="1"/>
      <c r="R395" s="1"/>
      <c r="S395" s="1"/>
      <c r="T395" s="1"/>
      <c r="U395" s="1"/>
      <c r="V395" s="1"/>
      <c r="Y395" s="4"/>
      <c r="Z395" s="1"/>
      <c r="AA395" s="1"/>
    </row>
    <row r="396" spans="1:27" x14ac:dyDescent="0.3">
      <c r="A396" s="4"/>
      <c r="B396" s="1"/>
      <c r="C396" s="1"/>
      <c r="D396" s="1"/>
      <c r="E396" s="1"/>
      <c r="F396" s="1"/>
      <c r="G396" s="1"/>
      <c r="H396" s="1"/>
      <c r="I396" s="1"/>
      <c r="J396" s="1"/>
      <c r="M396" s="4"/>
      <c r="N396" s="1"/>
      <c r="O396" s="1"/>
      <c r="P396" s="1"/>
      <c r="Q396" s="1"/>
      <c r="R396" s="1"/>
      <c r="S396" s="1"/>
      <c r="T396" s="1"/>
      <c r="U396" s="1"/>
      <c r="V396" s="1"/>
      <c r="Y396" s="4"/>
      <c r="Z396" s="1"/>
      <c r="AA396" s="1"/>
    </row>
    <row r="397" spans="1:27" x14ac:dyDescent="0.3">
      <c r="A397" s="4"/>
      <c r="B397" s="1"/>
      <c r="C397" s="1"/>
      <c r="D397" s="1"/>
      <c r="E397" s="1"/>
      <c r="F397" s="1"/>
      <c r="G397" s="1"/>
      <c r="H397" s="1"/>
      <c r="I397" s="1"/>
      <c r="J397" s="1"/>
      <c r="M397" s="4"/>
      <c r="N397" s="1"/>
      <c r="O397" s="1"/>
      <c r="P397" s="1"/>
      <c r="Q397" s="1"/>
      <c r="R397" s="1"/>
      <c r="S397" s="1"/>
      <c r="T397" s="1"/>
      <c r="U397" s="1"/>
      <c r="V397" s="1"/>
      <c r="Y397" s="4"/>
      <c r="Z397" s="1"/>
      <c r="AA397" s="1"/>
    </row>
    <row r="398" spans="1:27" x14ac:dyDescent="0.3">
      <c r="A398" s="4"/>
      <c r="B398" s="1"/>
      <c r="C398" s="1"/>
      <c r="D398" s="1"/>
      <c r="E398" s="1"/>
      <c r="F398" s="1"/>
      <c r="G398" s="1"/>
      <c r="H398" s="1"/>
      <c r="I398" s="1"/>
      <c r="J398" s="1"/>
      <c r="M398" s="4"/>
      <c r="N398" s="1"/>
      <c r="O398" s="1"/>
      <c r="P398" s="1"/>
      <c r="Q398" s="1"/>
      <c r="R398" s="1"/>
      <c r="S398" s="1"/>
      <c r="T398" s="1"/>
      <c r="U398" s="1"/>
      <c r="V398" s="1"/>
      <c r="Y398" s="4"/>
      <c r="Z398" s="1"/>
      <c r="AA398" s="1"/>
    </row>
    <row r="399" spans="1:27" x14ac:dyDescent="0.3">
      <c r="A399" s="4"/>
      <c r="B399" s="1"/>
      <c r="C399" s="1"/>
      <c r="D399" s="1"/>
      <c r="E399" s="1"/>
      <c r="F399" s="1"/>
      <c r="G399" s="1"/>
      <c r="H399" s="1"/>
      <c r="I399" s="1"/>
      <c r="J399" s="1"/>
      <c r="M399" s="4"/>
      <c r="N399" s="1"/>
      <c r="O399" s="1"/>
      <c r="P399" s="1"/>
      <c r="Q399" s="1"/>
      <c r="R399" s="1"/>
      <c r="S399" s="1"/>
      <c r="T399" s="1"/>
      <c r="U399" s="1"/>
      <c r="V399" s="1"/>
      <c r="Y399" s="4"/>
      <c r="Z399" s="1"/>
      <c r="AA399" s="1"/>
    </row>
    <row r="400" spans="1:27" x14ac:dyDescent="0.3">
      <c r="A400" s="4"/>
      <c r="B400" s="1"/>
      <c r="C400" s="1"/>
      <c r="D400" s="1"/>
      <c r="E400" s="1"/>
      <c r="F400" s="1"/>
      <c r="G400" s="1"/>
      <c r="H400" s="1"/>
      <c r="I400" s="1"/>
      <c r="J400" s="1"/>
      <c r="M400" s="4"/>
      <c r="N400" s="1"/>
      <c r="O400" s="1"/>
      <c r="P400" s="1"/>
      <c r="Q400" s="1"/>
      <c r="R400" s="1"/>
      <c r="S400" s="1"/>
      <c r="T400" s="1"/>
      <c r="U400" s="1"/>
      <c r="V400" s="1"/>
      <c r="Y400" s="4"/>
      <c r="Z400" s="1"/>
      <c r="AA400" s="1"/>
    </row>
    <row r="401" spans="1:27" x14ac:dyDescent="0.3">
      <c r="A401" s="4"/>
      <c r="B401" s="1"/>
      <c r="C401" s="1"/>
      <c r="D401" s="1"/>
      <c r="E401" s="1"/>
      <c r="F401" s="1"/>
      <c r="G401" s="1"/>
      <c r="H401" s="1"/>
      <c r="I401" s="1"/>
      <c r="J401" s="1"/>
      <c r="M401" s="4"/>
      <c r="N401" s="1"/>
      <c r="O401" s="1"/>
      <c r="P401" s="1"/>
      <c r="Q401" s="1"/>
      <c r="R401" s="1"/>
      <c r="S401" s="1"/>
      <c r="T401" s="1"/>
      <c r="U401" s="1"/>
      <c r="V401" s="1"/>
      <c r="Y401" s="4"/>
      <c r="Z401" s="1"/>
      <c r="AA401" s="1"/>
    </row>
    <row r="402" spans="1:27" x14ac:dyDescent="0.3">
      <c r="A402" s="4"/>
      <c r="B402" s="1"/>
      <c r="C402" s="1"/>
      <c r="D402" s="1"/>
      <c r="E402" s="1"/>
      <c r="F402" s="1"/>
      <c r="G402" s="1"/>
      <c r="H402" s="1"/>
      <c r="I402" s="1"/>
      <c r="J402" s="1"/>
      <c r="M402" s="4"/>
      <c r="N402" s="1"/>
      <c r="O402" s="1"/>
      <c r="P402" s="1"/>
      <c r="Q402" s="1"/>
      <c r="R402" s="1"/>
      <c r="S402" s="1"/>
      <c r="T402" s="1"/>
      <c r="U402" s="1"/>
      <c r="V402" s="1"/>
      <c r="Y402" s="4"/>
      <c r="Z402" s="1"/>
      <c r="AA402" s="1"/>
    </row>
    <row r="403" spans="1:27" x14ac:dyDescent="0.3">
      <c r="A403" s="4"/>
      <c r="B403" s="1"/>
      <c r="C403" s="1"/>
      <c r="D403" s="1"/>
      <c r="E403" s="1"/>
      <c r="F403" s="1"/>
      <c r="G403" s="1"/>
      <c r="H403" s="1"/>
      <c r="I403" s="1"/>
      <c r="J403" s="1"/>
      <c r="M403" s="4"/>
      <c r="N403" s="1"/>
      <c r="O403" s="1"/>
      <c r="P403" s="1"/>
      <c r="Q403" s="1"/>
      <c r="R403" s="1"/>
      <c r="S403" s="1"/>
      <c r="T403" s="1"/>
      <c r="U403" s="1"/>
      <c r="V403" s="1"/>
      <c r="Y403" s="4"/>
      <c r="Z403" s="1"/>
      <c r="AA403" s="1"/>
    </row>
    <row r="404" spans="1:27" x14ac:dyDescent="0.3">
      <c r="A404" s="4"/>
      <c r="B404" s="1"/>
      <c r="C404" s="1"/>
      <c r="D404" s="1"/>
      <c r="E404" s="1"/>
      <c r="F404" s="1"/>
      <c r="G404" s="1"/>
      <c r="H404" s="1"/>
      <c r="I404" s="1"/>
      <c r="J404" s="1"/>
      <c r="M404" s="4"/>
      <c r="N404" s="1"/>
      <c r="O404" s="1"/>
      <c r="P404" s="1"/>
      <c r="Q404" s="1"/>
      <c r="R404" s="1"/>
      <c r="S404" s="1"/>
      <c r="T404" s="1"/>
      <c r="U404" s="1"/>
      <c r="V404" s="1"/>
      <c r="Y404" s="4"/>
      <c r="Z404" s="1"/>
      <c r="AA404" s="1"/>
    </row>
    <row r="405" spans="1:27" x14ac:dyDescent="0.3">
      <c r="A405" s="4"/>
      <c r="B405" s="1"/>
      <c r="C405" s="1"/>
      <c r="D405" s="1"/>
      <c r="E405" s="1"/>
      <c r="F405" s="1"/>
      <c r="G405" s="1"/>
      <c r="H405" s="1"/>
      <c r="I405" s="1"/>
      <c r="J405" s="1"/>
      <c r="M405" s="4"/>
      <c r="N405" s="1"/>
      <c r="O405" s="1"/>
      <c r="P405" s="1"/>
      <c r="Q405" s="1"/>
      <c r="R405" s="1"/>
      <c r="S405" s="1"/>
      <c r="T405" s="1"/>
      <c r="U405" s="1"/>
      <c r="V405" s="1"/>
      <c r="Y405" s="4"/>
      <c r="Z405" s="1"/>
      <c r="AA405" s="1"/>
    </row>
    <row r="406" spans="1:27" x14ac:dyDescent="0.3">
      <c r="A406" s="4"/>
      <c r="B406" s="1"/>
      <c r="C406" s="1"/>
      <c r="D406" s="1"/>
      <c r="E406" s="1"/>
      <c r="F406" s="1"/>
      <c r="G406" s="1"/>
      <c r="H406" s="1"/>
      <c r="I406" s="1"/>
      <c r="J406" s="1"/>
      <c r="M406" s="4"/>
      <c r="N406" s="1"/>
      <c r="O406" s="1"/>
      <c r="P406" s="1"/>
      <c r="Q406" s="1"/>
      <c r="R406" s="1"/>
      <c r="S406" s="1"/>
      <c r="T406" s="1"/>
      <c r="U406" s="1"/>
      <c r="V406" s="1"/>
      <c r="Y406" s="4"/>
      <c r="Z406" s="1"/>
      <c r="AA406" s="1"/>
    </row>
    <row r="407" spans="1:27" x14ac:dyDescent="0.3">
      <c r="A407" s="4"/>
      <c r="B407" s="1"/>
      <c r="C407" s="1"/>
      <c r="D407" s="1"/>
      <c r="E407" s="1"/>
      <c r="F407" s="1"/>
      <c r="G407" s="1"/>
      <c r="H407" s="1"/>
      <c r="I407" s="1"/>
      <c r="J407" s="1"/>
      <c r="M407" s="4"/>
      <c r="N407" s="1"/>
      <c r="O407" s="1"/>
      <c r="P407" s="1"/>
      <c r="Q407" s="1"/>
      <c r="R407" s="1"/>
      <c r="S407" s="1"/>
      <c r="T407" s="1"/>
      <c r="U407" s="1"/>
      <c r="V407" s="1"/>
      <c r="Y407" s="4"/>
      <c r="Z407" s="1"/>
      <c r="AA407" s="1"/>
    </row>
    <row r="408" spans="1:27" x14ac:dyDescent="0.3">
      <c r="A408" s="4"/>
      <c r="B408" s="1"/>
      <c r="C408" s="1"/>
      <c r="D408" s="1"/>
      <c r="E408" s="1"/>
      <c r="F408" s="1"/>
      <c r="G408" s="1"/>
      <c r="H408" s="1"/>
      <c r="I408" s="1"/>
      <c r="J408" s="1"/>
      <c r="M408" s="4"/>
      <c r="N408" s="1"/>
      <c r="O408" s="1"/>
      <c r="P408" s="1"/>
      <c r="Q408" s="1"/>
      <c r="R408" s="1"/>
      <c r="S408" s="1"/>
      <c r="T408" s="1"/>
      <c r="U408" s="1"/>
      <c r="V408" s="1"/>
      <c r="Y408" s="4"/>
      <c r="Z408" s="1"/>
      <c r="AA408" s="1"/>
    </row>
    <row r="409" spans="1:27" x14ac:dyDescent="0.3">
      <c r="A409" s="4"/>
      <c r="B409" s="1"/>
      <c r="C409" s="1"/>
      <c r="D409" s="1"/>
      <c r="E409" s="1"/>
      <c r="F409" s="1"/>
      <c r="G409" s="1"/>
      <c r="H409" s="1"/>
      <c r="I409" s="1"/>
      <c r="J409" s="1"/>
      <c r="M409" s="4"/>
      <c r="N409" s="1"/>
      <c r="O409" s="1"/>
      <c r="P409" s="1"/>
      <c r="Q409" s="1"/>
      <c r="R409" s="1"/>
      <c r="S409" s="1"/>
      <c r="T409" s="1"/>
      <c r="U409" s="1"/>
      <c r="V409" s="1"/>
      <c r="Y409" s="4"/>
      <c r="Z409" s="1"/>
      <c r="AA409" s="1"/>
    </row>
    <row r="410" spans="1:27" x14ac:dyDescent="0.3">
      <c r="A410" s="4"/>
      <c r="B410" s="1"/>
      <c r="C410" s="1"/>
      <c r="D410" s="1"/>
      <c r="E410" s="1"/>
      <c r="F410" s="1"/>
      <c r="G410" s="1"/>
      <c r="H410" s="1"/>
      <c r="I410" s="1"/>
      <c r="J410" s="1"/>
      <c r="M410" s="4"/>
      <c r="N410" s="1"/>
      <c r="O410" s="1"/>
      <c r="P410" s="1"/>
      <c r="Q410" s="1"/>
      <c r="R410" s="1"/>
      <c r="S410" s="1"/>
      <c r="T410" s="1"/>
      <c r="U410" s="1"/>
      <c r="V410" s="1"/>
      <c r="Y410" s="4"/>
      <c r="Z410" s="1"/>
      <c r="AA410" s="1"/>
    </row>
    <row r="411" spans="1:27" x14ac:dyDescent="0.3">
      <c r="A411" s="4"/>
      <c r="B411" s="1"/>
      <c r="C411" s="1"/>
      <c r="D411" s="1"/>
      <c r="E411" s="1"/>
      <c r="F411" s="1"/>
      <c r="G411" s="1"/>
      <c r="H411" s="1"/>
      <c r="I411" s="1"/>
      <c r="J411" s="1"/>
      <c r="M411" s="4"/>
      <c r="N411" s="1"/>
      <c r="O411" s="1"/>
      <c r="P411" s="1"/>
      <c r="Q411" s="1"/>
      <c r="R411" s="1"/>
      <c r="S411" s="1"/>
      <c r="T411" s="1"/>
      <c r="U411" s="1"/>
      <c r="V411" s="1"/>
      <c r="Y411" s="4"/>
      <c r="Z411" s="1"/>
      <c r="AA411" s="1"/>
    </row>
    <row r="412" spans="1:27" x14ac:dyDescent="0.3">
      <c r="A412" s="4"/>
      <c r="B412" s="1"/>
      <c r="C412" s="1"/>
      <c r="D412" s="1"/>
      <c r="E412" s="1"/>
      <c r="F412" s="1"/>
      <c r="G412" s="1"/>
      <c r="H412" s="1"/>
      <c r="I412" s="1"/>
      <c r="J412" s="1"/>
      <c r="M412" s="4"/>
      <c r="N412" s="1"/>
      <c r="O412" s="1"/>
      <c r="P412" s="1"/>
      <c r="Q412" s="1"/>
      <c r="R412" s="1"/>
      <c r="S412" s="1"/>
      <c r="T412" s="1"/>
      <c r="U412" s="1"/>
      <c r="V412" s="1"/>
      <c r="Y412" s="4"/>
      <c r="Z412" s="1"/>
      <c r="AA412" s="1"/>
    </row>
    <row r="413" spans="1:27" x14ac:dyDescent="0.3">
      <c r="A413" s="4"/>
      <c r="B413" s="1"/>
      <c r="C413" s="1"/>
      <c r="D413" s="1"/>
      <c r="E413" s="1"/>
      <c r="F413" s="1"/>
      <c r="G413" s="1"/>
      <c r="H413" s="1"/>
      <c r="I413" s="1"/>
      <c r="J413" s="1"/>
      <c r="M413" s="4"/>
      <c r="N413" s="1"/>
      <c r="O413" s="1"/>
      <c r="P413" s="1"/>
      <c r="Q413" s="1"/>
      <c r="R413" s="1"/>
      <c r="S413" s="1"/>
      <c r="T413" s="1"/>
      <c r="U413" s="1"/>
      <c r="V413" s="1"/>
      <c r="Y413" s="4"/>
      <c r="Z413" s="1"/>
      <c r="AA413" s="1"/>
    </row>
    <row r="414" spans="1:27" x14ac:dyDescent="0.3">
      <c r="A414" s="4"/>
      <c r="B414" s="1"/>
      <c r="C414" s="1"/>
      <c r="D414" s="1"/>
      <c r="E414" s="1"/>
      <c r="F414" s="1"/>
      <c r="G414" s="1"/>
      <c r="H414" s="1"/>
      <c r="I414" s="1"/>
      <c r="J414" s="1"/>
      <c r="M414" s="4"/>
      <c r="N414" s="1"/>
      <c r="O414" s="1"/>
      <c r="P414" s="1"/>
      <c r="Q414" s="1"/>
      <c r="R414" s="1"/>
      <c r="S414" s="1"/>
      <c r="T414" s="1"/>
      <c r="U414" s="1"/>
      <c r="V414" s="1"/>
      <c r="Y414" s="4"/>
      <c r="Z414" s="1"/>
      <c r="AA414" s="1"/>
    </row>
    <row r="415" spans="1:27" x14ac:dyDescent="0.3">
      <c r="A415" s="4"/>
      <c r="B415" s="1"/>
      <c r="C415" s="1"/>
      <c r="D415" s="1"/>
      <c r="E415" s="1"/>
      <c r="F415" s="1"/>
      <c r="G415" s="1"/>
      <c r="H415" s="1"/>
      <c r="I415" s="1"/>
      <c r="J415" s="1"/>
      <c r="M415" s="4"/>
      <c r="N415" s="1"/>
      <c r="O415" s="1"/>
      <c r="P415" s="1"/>
      <c r="Q415" s="1"/>
      <c r="R415" s="1"/>
      <c r="S415" s="1"/>
      <c r="T415" s="1"/>
      <c r="U415" s="1"/>
      <c r="V415" s="1"/>
      <c r="Y415" s="4"/>
      <c r="Z415" s="1"/>
      <c r="AA415" s="1"/>
    </row>
    <row r="416" spans="1:27" x14ac:dyDescent="0.3">
      <c r="A416" s="4"/>
      <c r="B416" s="1"/>
      <c r="C416" s="1"/>
      <c r="D416" s="1"/>
      <c r="E416" s="1"/>
      <c r="F416" s="1"/>
      <c r="G416" s="1"/>
      <c r="H416" s="1"/>
      <c r="I416" s="1"/>
      <c r="J416" s="1"/>
      <c r="M416" s="4"/>
      <c r="N416" s="1"/>
      <c r="O416" s="1"/>
      <c r="P416" s="1"/>
      <c r="Q416" s="1"/>
      <c r="R416" s="1"/>
      <c r="S416" s="1"/>
      <c r="T416" s="1"/>
      <c r="U416" s="1"/>
      <c r="V416" s="1"/>
      <c r="Y416" s="4"/>
      <c r="Z416" s="1"/>
      <c r="AA416" s="1"/>
    </row>
    <row r="417" spans="1:27" x14ac:dyDescent="0.3">
      <c r="A417" s="4"/>
      <c r="B417" s="1"/>
      <c r="C417" s="1"/>
      <c r="D417" s="1"/>
      <c r="E417" s="1"/>
      <c r="F417" s="1"/>
      <c r="G417" s="1"/>
      <c r="H417" s="1"/>
      <c r="I417" s="1"/>
      <c r="J417" s="1"/>
      <c r="M417" s="4"/>
      <c r="N417" s="1"/>
      <c r="O417" s="1"/>
      <c r="P417" s="1"/>
      <c r="Q417" s="1"/>
      <c r="R417" s="1"/>
      <c r="S417" s="1"/>
      <c r="T417" s="1"/>
      <c r="U417" s="1"/>
      <c r="V417" s="1"/>
      <c r="Y417" s="4"/>
      <c r="Z417" s="1"/>
      <c r="AA417" s="1"/>
    </row>
    <row r="418" spans="1:27" x14ac:dyDescent="0.3">
      <c r="A418" s="4"/>
      <c r="B418" s="1"/>
      <c r="C418" s="1"/>
      <c r="D418" s="1"/>
      <c r="E418" s="1"/>
      <c r="F418" s="1"/>
      <c r="G418" s="1"/>
      <c r="H418" s="1"/>
      <c r="I418" s="1"/>
      <c r="J418" s="1"/>
      <c r="M418" s="4"/>
      <c r="N418" s="1"/>
      <c r="O418" s="1"/>
      <c r="P418" s="1"/>
      <c r="Q418" s="1"/>
      <c r="R418" s="1"/>
      <c r="S418" s="1"/>
      <c r="T418" s="1"/>
      <c r="U418" s="1"/>
      <c r="V418" s="1"/>
      <c r="Y418" s="4"/>
      <c r="Z418" s="1"/>
      <c r="AA418" s="1"/>
    </row>
    <row r="419" spans="1:27" x14ac:dyDescent="0.3">
      <c r="A419" s="4"/>
      <c r="B419" s="1"/>
      <c r="C419" s="1"/>
      <c r="D419" s="1"/>
      <c r="E419" s="1"/>
      <c r="F419" s="1"/>
      <c r="G419" s="1"/>
      <c r="H419" s="1"/>
      <c r="I419" s="1"/>
      <c r="J419" s="1"/>
      <c r="M419" s="4"/>
      <c r="N419" s="1"/>
      <c r="O419" s="1"/>
      <c r="P419" s="1"/>
      <c r="Q419" s="1"/>
      <c r="R419" s="1"/>
      <c r="S419" s="1"/>
      <c r="T419" s="1"/>
      <c r="U419" s="1"/>
      <c r="V419" s="1"/>
      <c r="Y419" s="4"/>
      <c r="Z419" s="1"/>
      <c r="AA419" s="1"/>
    </row>
    <row r="420" spans="1:27" x14ac:dyDescent="0.3">
      <c r="A420" s="4"/>
      <c r="B420" s="1"/>
      <c r="C420" s="1"/>
      <c r="D420" s="1"/>
      <c r="E420" s="1"/>
      <c r="F420" s="1"/>
      <c r="G420" s="1"/>
      <c r="H420" s="1"/>
      <c r="I420" s="1"/>
      <c r="J420" s="1"/>
      <c r="M420" s="4"/>
      <c r="N420" s="1"/>
      <c r="O420" s="1"/>
      <c r="P420" s="1"/>
      <c r="Q420" s="1"/>
      <c r="R420" s="1"/>
      <c r="S420" s="1"/>
      <c r="T420" s="1"/>
      <c r="U420" s="1"/>
      <c r="V420" s="1"/>
      <c r="Y420" s="4"/>
      <c r="Z420" s="1"/>
      <c r="AA420" s="1"/>
    </row>
    <row r="421" spans="1:27" x14ac:dyDescent="0.3">
      <c r="A421" s="4"/>
      <c r="B421" s="1"/>
      <c r="C421" s="1"/>
      <c r="D421" s="1"/>
      <c r="E421" s="1"/>
      <c r="F421" s="1"/>
      <c r="G421" s="1"/>
      <c r="H421" s="1"/>
      <c r="I421" s="1"/>
      <c r="J421" s="1"/>
      <c r="M421" s="4"/>
      <c r="N421" s="1"/>
      <c r="O421" s="1"/>
      <c r="P421" s="1"/>
      <c r="Q421" s="1"/>
      <c r="R421" s="1"/>
      <c r="S421" s="1"/>
      <c r="T421" s="1"/>
      <c r="U421" s="1"/>
      <c r="V421" s="1"/>
      <c r="Y421" s="4"/>
      <c r="Z421" s="1"/>
      <c r="AA421" s="1"/>
    </row>
    <row r="422" spans="1:27" x14ac:dyDescent="0.3">
      <c r="A422" s="4"/>
      <c r="B422" s="1"/>
      <c r="C422" s="1"/>
      <c r="D422" s="1"/>
      <c r="E422" s="1"/>
      <c r="F422" s="1"/>
      <c r="G422" s="1"/>
      <c r="H422" s="1"/>
      <c r="I422" s="1"/>
      <c r="J422" s="1"/>
      <c r="M422" s="4"/>
      <c r="N422" s="1"/>
      <c r="O422" s="1"/>
      <c r="P422" s="1"/>
      <c r="Q422" s="1"/>
      <c r="R422" s="1"/>
      <c r="S422" s="1"/>
      <c r="T422" s="1"/>
      <c r="U422" s="1"/>
      <c r="V422" s="1"/>
      <c r="Y422" s="4"/>
      <c r="Z422" s="1"/>
      <c r="AA422" s="1"/>
    </row>
    <row r="423" spans="1:27" x14ac:dyDescent="0.3">
      <c r="A423" s="4"/>
      <c r="B423" s="1"/>
      <c r="C423" s="1"/>
      <c r="D423" s="1"/>
      <c r="E423" s="1"/>
      <c r="F423" s="1"/>
      <c r="G423" s="1"/>
      <c r="H423" s="1"/>
      <c r="I423" s="1"/>
      <c r="J423" s="1"/>
      <c r="M423" s="4"/>
      <c r="N423" s="1"/>
      <c r="O423" s="1"/>
      <c r="P423" s="1"/>
      <c r="Q423" s="1"/>
      <c r="R423" s="1"/>
      <c r="S423" s="1"/>
      <c r="T423" s="1"/>
      <c r="U423" s="1"/>
      <c r="V423" s="1"/>
      <c r="Y423" s="4"/>
      <c r="Z423" s="1"/>
      <c r="AA423" s="1"/>
    </row>
    <row r="424" spans="1:27" x14ac:dyDescent="0.3">
      <c r="A424" s="4"/>
      <c r="B424" s="1"/>
      <c r="C424" s="1"/>
      <c r="D424" s="1"/>
      <c r="E424" s="1"/>
      <c r="F424" s="1"/>
      <c r="G424" s="1"/>
      <c r="H424" s="1"/>
      <c r="I424" s="1"/>
      <c r="J424" s="1"/>
      <c r="M424" s="4"/>
      <c r="N424" s="1"/>
      <c r="O424" s="1"/>
      <c r="P424" s="1"/>
      <c r="Q424" s="1"/>
      <c r="R424" s="1"/>
      <c r="S424" s="1"/>
      <c r="T424" s="1"/>
      <c r="U424" s="1"/>
      <c r="V424" s="1"/>
      <c r="Y424" s="4"/>
      <c r="Z424" s="1"/>
      <c r="AA424" s="1"/>
    </row>
    <row r="425" spans="1:27" x14ac:dyDescent="0.3">
      <c r="A425" s="4"/>
      <c r="B425" s="1"/>
      <c r="C425" s="1"/>
      <c r="D425" s="1"/>
      <c r="E425" s="1"/>
      <c r="F425" s="1"/>
      <c r="G425" s="1"/>
      <c r="H425" s="1"/>
      <c r="I425" s="1"/>
      <c r="J425" s="1"/>
      <c r="M425" s="4"/>
      <c r="N425" s="1"/>
      <c r="O425" s="1"/>
      <c r="P425" s="1"/>
      <c r="Q425" s="1"/>
      <c r="R425" s="1"/>
      <c r="S425" s="1"/>
      <c r="T425" s="1"/>
      <c r="U425" s="1"/>
      <c r="V425" s="1"/>
      <c r="Y425" s="4"/>
      <c r="Z425" s="1"/>
      <c r="AA425" s="1"/>
    </row>
    <row r="426" spans="1:27" x14ac:dyDescent="0.3">
      <c r="A426" s="4"/>
      <c r="B426" s="1"/>
      <c r="C426" s="1"/>
      <c r="D426" s="1"/>
      <c r="E426" s="1"/>
      <c r="F426" s="1"/>
      <c r="G426" s="1"/>
      <c r="H426" s="1"/>
      <c r="I426" s="1"/>
      <c r="J426" s="1"/>
      <c r="M426" s="4"/>
      <c r="N426" s="1"/>
      <c r="O426" s="1"/>
      <c r="P426" s="1"/>
      <c r="Q426" s="1"/>
      <c r="R426" s="1"/>
      <c r="S426" s="1"/>
      <c r="T426" s="1"/>
      <c r="U426" s="1"/>
      <c r="V426" s="1"/>
      <c r="Y426" s="4"/>
      <c r="Z426" s="1"/>
      <c r="AA426" s="1"/>
    </row>
    <row r="427" spans="1:27" x14ac:dyDescent="0.3">
      <c r="A427" s="4"/>
      <c r="B427" s="1"/>
      <c r="C427" s="1"/>
      <c r="D427" s="1"/>
      <c r="E427" s="1"/>
      <c r="F427" s="1"/>
      <c r="G427" s="1"/>
      <c r="H427" s="1"/>
      <c r="I427" s="1"/>
      <c r="J427" s="1"/>
      <c r="M427" s="4"/>
      <c r="N427" s="1"/>
      <c r="O427" s="1"/>
      <c r="P427" s="1"/>
      <c r="Q427" s="1"/>
      <c r="R427" s="1"/>
      <c r="S427" s="1"/>
      <c r="T427" s="1"/>
      <c r="U427" s="1"/>
      <c r="V427" s="1"/>
      <c r="Y427" s="4"/>
      <c r="Z427" s="1"/>
      <c r="AA427" s="1"/>
    </row>
    <row r="428" spans="1:27" x14ac:dyDescent="0.3">
      <c r="A428" s="4"/>
      <c r="B428" s="1"/>
      <c r="C428" s="1"/>
      <c r="D428" s="1"/>
      <c r="E428" s="1"/>
      <c r="F428" s="1"/>
      <c r="G428" s="1"/>
      <c r="H428" s="1"/>
      <c r="I428" s="1"/>
      <c r="J428" s="1"/>
      <c r="M428" s="4"/>
      <c r="N428" s="1"/>
      <c r="O428" s="1"/>
      <c r="P428" s="1"/>
      <c r="Q428" s="1"/>
      <c r="R428" s="1"/>
      <c r="S428" s="1"/>
      <c r="T428" s="1"/>
      <c r="U428" s="1"/>
      <c r="V428" s="1"/>
      <c r="Y428" s="4"/>
      <c r="Z428" s="1"/>
      <c r="AA428" s="1"/>
    </row>
    <row r="429" spans="1:27" x14ac:dyDescent="0.3">
      <c r="A429" s="4"/>
      <c r="B429" s="1"/>
      <c r="C429" s="1"/>
      <c r="D429" s="1"/>
      <c r="E429" s="1"/>
      <c r="F429" s="1"/>
      <c r="G429" s="1"/>
      <c r="H429" s="1"/>
      <c r="I429" s="1"/>
      <c r="J429" s="1"/>
      <c r="M429" s="4"/>
      <c r="N429" s="1"/>
      <c r="O429" s="1"/>
      <c r="P429" s="1"/>
      <c r="Q429" s="1"/>
      <c r="R429" s="1"/>
      <c r="S429" s="1"/>
      <c r="T429" s="1"/>
      <c r="U429" s="1"/>
      <c r="V429" s="1"/>
      <c r="Y429" s="4"/>
      <c r="Z429" s="1"/>
      <c r="AA429" s="1"/>
    </row>
    <row r="430" spans="1:27" x14ac:dyDescent="0.3">
      <c r="A430" s="4"/>
      <c r="B430" s="1"/>
      <c r="C430" s="1"/>
      <c r="D430" s="1"/>
      <c r="E430" s="1"/>
      <c r="F430" s="1"/>
      <c r="G430" s="1"/>
      <c r="H430" s="1"/>
      <c r="I430" s="1"/>
      <c r="J430" s="1"/>
      <c r="M430" s="4"/>
      <c r="N430" s="1"/>
      <c r="O430" s="1"/>
      <c r="P430" s="1"/>
      <c r="Q430" s="1"/>
      <c r="R430" s="1"/>
      <c r="S430" s="1"/>
      <c r="T430" s="1"/>
      <c r="U430" s="1"/>
      <c r="V430" s="1"/>
      <c r="Y430" s="4"/>
      <c r="Z430" s="1"/>
      <c r="AA430" s="1"/>
    </row>
    <row r="431" spans="1:27" x14ac:dyDescent="0.3">
      <c r="A431" s="4"/>
      <c r="B431" s="1"/>
      <c r="C431" s="1"/>
      <c r="D431" s="1"/>
      <c r="E431" s="1"/>
      <c r="F431" s="1"/>
      <c r="G431" s="1"/>
      <c r="H431" s="1"/>
      <c r="I431" s="1"/>
      <c r="J431" s="1"/>
      <c r="M431" s="4"/>
      <c r="N431" s="1"/>
      <c r="O431" s="1"/>
      <c r="P431" s="1"/>
      <c r="Q431" s="1"/>
      <c r="R431" s="1"/>
      <c r="S431" s="1"/>
      <c r="T431" s="1"/>
      <c r="U431" s="1"/>
      <c r="V431" s="1"/>
      <c r="Y431" s="4"/>
      <c r="Z431" s="1"/>
      <c r="AA431" s="1"/>
    </row>
    <row r="432" spans="1:27" x14ac:dyDescent="0.3">
      <c r="A432" s="4"/>
      <c r="B432" s="1"/>
      <c r="C432" s="1"/>
      <c r="D432" s="1"/>
      <c r="E432" s="1"/>
      <c r="F432" s="1"/>
      <c r="G432" s="1"/>
      <c r="H432" s="1"/>
      <c r="I432" s="1"/>
      <c r="J432" s="1"/>
      <c r="M432" s="4"/>
      <c r="N432" s="1"/>
      <c r="O432" s="1"/>
      <c r="P432" s="1"/>
      <c r="Q432" s="1"/>
      <c r="R432" s="1"/>
      <c r="S432" s="1"/>
      <c r="T432" s="1"/>
      <c r="U432" s="1"/>
      <c r="V432" s="1"/>
      <c r="Y432" s="4"/>
      <c r="Z432" s="1"/>
      <c r="AA432" s="1"/>
    </row>
    <row r="433" spans="1:27" x14ac:dyDescent="0.3">
      <c r="A433" s="4"/>
      <c r="B433" s="1"/>
      <c r="C433" s="1"/>
      <c r="D433" s="1"/>
      <c r="E433" s="1"/>
      <c r="F433" s="1"/>
      <c r="G433" s="1"/>
      <c r="H433" s="1"/>
      <c r="I433" s="1"/>
      <c r="J433" s="1"/>
      <c r="M433" s="4"/>
      <c r="N433" s="1"/>
      <c r="O433" s="1"/>
      <c r="P433" s="1"/>
      <c r="Q433" s="1"/>
      <c r="R433" s="1"/>
      <c r="S433" s="1"/>
      <c r="T433" s="1"/>
      <c r="U433" s="1"/>
      <c r="V433" s="1"/>
      <c r="Y433" s="4"/>
      <c r="Z433" s="1"/>
      <c r="AA433" s="1"/>
    </row>
    <row r="434" spans="1:27" x14ac:dyDescent="0.3">
      <c r="A434" s="4"/>
      <c r="B434" s="1"/>
      <c r="C434" s="1"/>
      <c r="D434" s="1"/>
      <c r="E434" s="1"/>
      <c r="F434" s="1"/>
      <c r="G434" s="1"/>
      <c r="H434" s="1"/>
      <c r="I434" s="1"/>
      <c r="J434" s="1"/>
      <c r="M434" s="4"/>
      <c r="N434" s="1"/>
      <c r="O434" s="1"/>
      <c r="P434" s="1"/>
      <c r="Q434" s="1"/>
      <c r="R434" s="1"/>
      <c r="S434" s="1"/>
      <c r="T434" s="1"/>
      <c r="U434" s="1"/>
      <c r="V434" s="1"/>
      <c r="Y434" s="4"/>
      <c r="Z434" s="1"/>
      <c r="AA434" s="1"/>
    </row>
    <row r="435" spans="1:27" x14ac:dyDescent="0.3">
      <c r="A435" s="4"/>
      <c r="B435" s="1"/>
      <c r="C435" s="1"/>
      <c r="D435" s="1"/>
      <c r="E435" s="1"/>
      <c r="F435" s="1"/>
      <c r="G435" s="1"/>
      <c r="H435" s="1"/>
      <c r="I435" s="1"/>
      <c r="J435" s="1"/>
      <c r="M435" s="4"/>
      <c r="N435" s="1"/>
      <c r="O435" s="1"/>
      <c r="P435" s="1"/>
      <c r="Q435" s="1"/>
      <c r="R435" s="1"/>
      <c r="S435" s="1"/>
      <c r="T435" s="1"/>
      <c r="U435" s="1"/>
      <c r="V435" s="1"/>
      <c r="Y435" s="4"/>
      <c r="Z435" s="1"/>
      <c r="AA435" s="1"/>
    </row>
    <row r="436" spans="1:27" x14ac:dyDescent="0.3">
      <c r="A436" s="4"/>
      <c r="B436" s="1"/>
      <c r="C436" s="1"/>
      <c r="D436" s="1"/>
      <c r="E436" s="1"/>
      <c r="F436" s="1"/>
      <c r="G436" s="1"/>
      <c r="H436" s="1"/>
      <c r="I436" s="1"/>
      <c r="J436" s="1"/>
      <c r="M436" s="4"/>
      <c r="N436" s="1"/>
      <c r="O436" s="1"/>
      <c r="P436" s="1"/>
      <c r="Q436" s="1"/>
      <c r="R436" s="1"/>
      <c r="S436" s="1"/>
      <c r="T436" s="1"/>
      <c r="U436" s="1"/>
      <c r="V436" s="1"/>
      <c r="Y436" s="4"/>
      <c r="Z436" s="1"/>
      <c r="AA436" s="1"/>
    </row>
    <row r="437" spans="1:27" x14ac:dyDescent="0.3">
      <c r="A437" s="4"/>
      <c r="B437" s="1"/>
      <c r="C437" s="1"/>
      <c r="D437" s="1"/>
      <c r="E437" s="1"/>
      <c r="F437" s="1"/>
      <c r="G437" s="1"/>
      <c r="H437" s="1"/>
      <c r="I437" s="1"/>
      <c r="J437" s="1"/>
      <c r="M437" s="4"/>
      <c r="N437" s="1"/>
      <c r="O437" s="1"/>
      <c r="P437" s="1"/>
      <c r="Q437" s="1"/>
      <c r="R437" s="1"/>
      <c r="S437" s="1"/>
      <c r="T437" s="1"/>
      <c r="U437" s="1"/>
      <c r="V437" s="1"/>
      <c r="Y437" s="4"/>
      <c r="Z437" s="1"/>
      <c r="AA437" s="1"/>
    </row>
    <row r="438" spans="1:27" x14ac:dyDescent="0.3">
      <c r="A438" s="4"/>
      <c r="B438" s="1"/>
      <c r="C438" s="1"/>
      <c r="D438" s="1"/>
      <c r="E438" s="1"/>
      <c r="F438" s="1"/>
      <c r="G438" s="1"/>
      <c r="H438" s="1"/>
      <c r="I438" s="1"/>
      <c r="J438" s="1"/>
      <c r="M438" s="4"/>
      <c r="N438" s="1"/>
      <c r="O438" s="1"/>
      <c r="P438" s="1"/>
      <c r="Q438" s="1"/>
      <c r="R438" s="1"/>
      <c r="S438" s="1"/>
      <c r="T438" s="1"/>
      <c r="U438" s="1"/>
      <c r="V438" s="1"/>
      <c r="Y438" s="4"/>
      <c r="Z438" s="1"/>
      <c r="AA438" s="1"/>
    </row>
    <row r="439" spans="1:27" x14ac:dyDescent="0.3">
      <c r="A439" s="4"/>
      <c r="B439" s="1"/>
      <c r="C439" s="1"/>
      <c r="D439" s="1"/>
      <c r="E439" s="1"/>
      <c r="F439" s="1"/>
      <c r="G439" s="1"/>
      <c r="H439" s="1"/>
      <c r="I439" s="1"/>
      <c r="J439" s="1"/>
      <c r="M439" s="4"/>
      <c r="N439" s="1"/>
      <c r="O439" s="1"/>
      <c r="P439" s="1"/>
      <c r="Q439" s="1"/>
      <c r="R439" s="1"/>
      <c r="S439" s="1"/>
      <c r="T439" s="1"/>
      <c r="U439" s="1"/>
      <c r="V439" s="1"/>
      <c r="Y439" s="4"/>
      <c r="Z439" s="1"/>
      <c r="AA439" s="1"/>
    </row>
    <row r="440" spans="1:27" x14ac:dyDescent="0.3">
      <c r="A440" s="4"/>
      <c r="B440" s="1"/>
      <c r="C440" s="1"/>
      <c r="D440" s="1"/>
      <c r="E440" s="1"/>
      <c r="F440" s="1"/>
      <c r="G440" s="1"/>
      <c r="H440" s="1"/>
      <c r="I440" s="1"/>
      <c r="J440" s="1"/>
      <c r="M440" s="4"/>
      <c r="N440" s="1"/>
      <c r="O440" s="1"/>
      <c r="P440" s="1"/>
      <c r="Q440" s="1"/>
      <c r="R440" s="1"/>
      <c r="S440" s="1"/>
      <c r="T440" s="1"/>
      <c r="U440" s="1"/>
      <c r="V440" s="1"/>
      <c r="Y440" s="4"/>
      <c r="Z440" s="1"/>
      <c r="AA440" s="1"/>
    </row>
    <row r="441" spans="1:27" x14ac:dyDescent="0.3">
      <c r="A441" s="4"/>
      <c r="B441" s="1"/>
      <c r="C441" s="1"/>
      <c r="D441" s="1"/>
      <c r="E441" s="1"/>
      <c r="F441" s="1"/>
      <c r="G441" s="1"/>
      <c r="H441" s="1"/>
      <c r="I441" s="1"/>
      <c r="J441" s="1"/>
      <c r="M441" s="4"/>
      <c r="N441" s="1"/>
      <c r="O441" s="1"/>
      <c r="P441" s="1"/>
      <c r="Q441" s="1"/>
      <c r="R441" s="1"/>
      <c r="S441" s="1"/>
      <c r="T441" s="1"/>
      <c r="U441" s="1"/>
      <c r="V441" s="1"/>
      <c r="Y441" s="4"/>
      <c r="Z441" s="1"/>
      <c r="AA441" s="1"/>
    </row>
    <row r="442" spans="1:27" x14ac:dyDescent="0.3">
      <c r="A442" s="4"/>
      <c r="B442" s="1"/>
      <c r="C442" s="1"/>
      <c r="D442" s="1"/>
      <c r="E442" s="1"/>
      <c r="F442" s="1"/>
      <c r="G442" s="1"/>
      <c r="H442" s="1"/>
      <c r="I442" s="1"/>
      <c r="J442" s="1"/>
      <c r="M442" s="4"/>
      <c r="N442" s="1"/>
      <c r="O442" s="1"/>
      <c r="P442" s="1"/>
      <c r="Q442" s="1"/>
      <c r="R442" s="1"/>
      <c r="S442" s="1"/>
      <c r="T442" s="1"/>
      <c r="U442" s="1"/>
      <c r="V442" s="1"/>
      <c r="Y442" s="4"/>
      <c r="Z442" s="1"/>
      <c r="AA442" s="1"/>
    </row>
    <row r="443" spans="1:27" x14ac:dyDescent="0.3">
      <c r="A443" s="4"/>
      <c r="B443" s="1"/>
      <c r="C443" s="1"/>
      <c r="D443" s="1"/>
      <c r="E443" s="1"/>
      <c r="F443" s="1"/>
      <c r="G443" s="1"/>
      <c r="H443" s="1"/>
      <c r="I443" s="1"/>
      <c r="J443" s="1"/>
      <c r="M443" s="4"/>
      <c r="N443" s="1"/>
      <c r="O443" s="1"/>
      <c r="P443" s="1"/>
      <c r="Q443" s="1"/>
      <c r="R443" s="1"/>
      <c r="S443" s="1"/>
      <c r="T443" s="1"/>
      <c r="U443" s="1"/>
      <c r="V443" s="1"/>
      <c r="Y443" s="4"/>
      <c r="Z443" s="1"/>
      <c r="AA443" s="1"/>
    </row>
    <row r="444" spans="1:27" x14ac:dyDescent="0.3">
      <c r="A444" s="4"/>
      <c r="B444" s="1"/>
      <c r="C444" s="1"/>
      <c r="D444" s="1"/>
      <c r="E444" s="1"/>
      <c r="F444" s="1"/>
      <c r="G444" s="1"/>
      <c r="H444" s="1"/>
      <c r="I444" s="1"/>
      <c r="J444" s="1"/>
      <c r="M444" s="4"/>
      <c r="N444" s="1"/>
      <c r="O444" s="1"/>
      <c r="P444" s="1"/>
      <c r="Q444" s="1"/>
      <c r="R444" s="1"/>
      <c r="S444" s="1"/>
      <c r="T444" s="1"/>
      <c r="U444" s="1"/>
      <c r="V444" s="1"/>
      <c r="Y444" s="4"/>
      <c r="Z444" s="1"/>
      <c r="AA444" s="1"/>
    </row>
    <row r="445" spans="1:27" x14ac:dyDescent="0.3">
      <c r="A445" s="4"/>
      <c r="B445" s="1"/>
      <c r="C445" s="1"/>
      <c r="D445" s="1"/>
      <c r="E445" s="1"/>
      <c r="F445" s="1"/>
      <c r="G445" s="1"/>
      <c r="H445" s="1"/>
      <c r="I445" s="1"/>
      <c r="J445" s="1"/>
      <c r="M445" s="4"/>
      <c r="N445" s="1"/>
      <c r="O445" s="1"/>
      <c r="P445" s="1"/>
      <c r="Q445" s="1"/>
      <c r="R445" s="1"/>
      <c r="S445" s="1"/>
      <c r="T445" s="1"/>
      <c r="U445" s="1"/>
      <c r="V445" s="1"/>
      <c r="Y445" s="4"/>
      <c r="Z445" s="1"/>
      <c r="AA445" s="1"/>
    </row>
    <row r="446" spans="1:27" x14ac:dyDescent="0.3">
      <c r="A446" s="4"/>
      <c r="B446" s="1"/>
      <c r="C446" s="1"/>
      <c r="D446" s="1"/>
      <c r="E446" s="1"/>
      <c r="F446" s="1"/>
      <c r="G446" s="1"/>
      <c r="H446" s="1"/>
      <c r="I446" s="1"/>
      <c r="J446" s="1"/>
      <c r="M446" s="4"/>
      <c r="N446" s="1"/>
      <c r="O446" s="1"/>
      <c r="P446" s="1"/>
      <c r="Q446" s="1"/>
      <c r="R446" s="1"/>
      <c r="S446" s="1"/>
      <c r="T446" s="1"/>
      <c r="U446" s="1"/>
      <c r="V446" s="1"/>
      <c r="Y446" s="4"/>
      <c r="Z446" s="1"/>
      <c r="AA446" s="1"/>
    </row>
    <row r="447" spans="1:27" x14ac:dyDescent="0.3">
      <c r="A447" s="4"/>
      <c r="B447" s="1"/>
      <c r="C447" s="1"/>
      <c r="D447" s="1"/>
      <c r="E447" s="1"/>
      <c r="F447" s="1"/>
      <c r="G447" s="1"/>
      <c r="H447" s="1"/>
      <c r="I447" s="1"/>
      <c r="J447" s="1"/>
      <c r="M447" s="4"/>
      <c r="N447" s="1"/>
      <c r="O447" s="1"/>
      <c r="P447" s="1"/>
      <c r="Q447" s="1"/>
      <c r="R447" s="1"/>
      <c r="S447" s="1"/>
      <c r="T447" s="1"/>
      <c r="U447" s="1"/>
      <c r="V447" s="1"/>
      <c r="Y447" s="4"/>
      <c r="Z447" s="1"/>
      <c r="AA447" s="1"/>
    </row>
    <row r="448" spans="1:27" x14ac:dyDescent="0.3">
      <c r="A448" s="4"/>
      <c r="B448" s="1"/>
      <c r="C448" s="1"/>
      <c r="D448" s="1"/>
      <c r="E448" s="1"/>
      <c r="F448" s="1"/>
      <c r="G448" s="1"/>
      <c r="H448" s="1"/>
      <c r="I448" s="1"/>
      <c r="J448" s="1"/>
      <c r="M448" s="4"/>
      <c r="N448" s="1"/>
      <c r="O448" s="1"/>
      <c r="P448" s="1"/>
      <c r="Q448" s="1"/>
      <c r="R448" s="1"/>
      <c r="S448" s="1"/>
      <c r="T448" s="1"/>
      <c r="U448" s="1"/>
      <c r="V448" s="1"/>
      <c r="Y448" s="4"/>
      <c r="Z448" s="1"/>
      <c r="AA448" s="1"/>
    </row>
    <row r="449" spans="1:27" x14ac:dyDescent="0.3">
      <c r="A449" s="4"/>
      <c r="B449" s="1"/>
      <c r="C449" s="1"/>
      <c r="D449" s="1"/>
      <c r="E449" s="1"/>
      <c r="F449" s="1"/>
      <c r="G449" s="1"/>
      <c r="H449" s="1"/>
      <c r="I449" s="1"/>
      <c r="J449" s="1"/>
      <c r="M449" s="4"/>
      <c r="N449" s="1"/>
      <c r="O449" s="1"/>
      <c r="P449" s="1"/>
      <c r="Q449" s="1"/>
      <c r="R449" s="1"/>
      <c r="S449" s="1"/>
      <c r="T449" s="1"/>
      <c r="U449" s="1"/>
      <c r="V449" s="1"/>
      <c r="Y449" s="4"/>
      <c r="Z449" s="1"/>
      <c r="AA449" s="1"/>
    </row>
    <row r="450" spans="1:27" x14ac:dyDescent="0.3">
      <c r="A450" s="4"/>
      <c r="B450" s="1"/>
      <c r="C450" s="1"/>
      <c r="D450" s="1"/>
      <c r="E450" s="1"/>
      <c r="F450" s="1"/>
      <c r="G450" s="1"/>
      <c r="H450" s="1"/>
      <c r="I450" s="1"/>
      <c r="J450" s="1"/>
      <c r="M450" s="4"/>
      <c r="N450" s="1"/>
      <c r="O450" s="1"/>
      <c r="P450" s="1"/>
      <c r="Q450" s="1"/>
      <c r="R450" s="1"/>
      <c r="S450" s="1"/>
      <c r="T450" s="1"/>
      <c r="U450" s="1"/>
      <c r="V450" s="1"/>
      <c r="Y450" s="4"/>
      <c r="Z450" s="1"/>
      <c r="AA450" s="1"/>
    </row>
    <row r="451" spans="1:27" x14ac:dyDescent="0.3">
      <c r="A451" s="4"/>
      <c r="B451" s="1"/>
      <c r="C451" s="1"/>
      <c r="D451" s="1"/>
      <c r="E451" s="1"/>
      <c r="F451" s="1"/>
      <c r="G451" s="1"/>
      <c r="H451" s="1"/>
      <c r="I451" s="1"/>
      <c r="J451" s="1"/>
      <c r="M451" s="4"/>
      <c r="N451" s="1"/>
      <c r="O451" s="1"/>
      <c r="P451" s="1"/>
      <c r="Q451" s="1"/>
      <c r="R451" s="1"/>
      <c r="S451" s="1"/>
      <c r="T451" s="1"/>
      <c r="U451" s="1"/>
      <c r="V451" s="1"/>
      <c r="Y451" s="4"/>
      <c r="Z451" s="1"/>
      <c r="AA451" s="1"/>
    </row>
    <row r="452" spans="1:27" x14ac:dyDescent="0.3">
      <c r="A452" s="4"/>
      <c r="B452" s="1"/>
      <c r="C452" s="1"/>
      <c r="D452" s="1"/>
      <c r="E452" s="1"/>
      <c r="F452" s="1"/>
      <c r="G452" s="1"/>
      <c r="H452" s="1"/>
      <c r="I452" s="1"/>
      <c r="J452" s="1"/>
      <c r="M452" s="4"/>
      <c r="N452" s="1"/>
      <c r="O452" s="1"/>
      <c r="P452" s="1"/>
      <c r="Q452" s="1"/>
      <c r="R452" s="1"/>
      <c r="S452" s="1"/>
      <c r="T452" s="1"/>
      <c r="U452" s="1"/>
      <c r="V452" s="1"/>
      <c r="Y452" s="4"/>
      <c r="Z452" s="1"/>
      <c r="AA452" s="1"/>
    </row>
    <row r="453" spans="1:27" x14ac:dyDescent="0.3">
      <c r="A453" s="4"/>
      <c r="B453" s="1"/>
      <c r="C453" s="1"/>
      <c r="D453" s="1"/>
      <c r="E453" s="1"/>
      <c r="F453" s="1"/>
      <c r="G453" s="1"/>
      <c r="H453" s="1"/>
      <c r="I453" s="1"/>
      <c r="J453" s="1"/>
      <c r="M453" s="4"/>
      <c r="N453" s="1"/>
      <c r="O453" s="1"/>
      <c r="P453" s="1"/>
      <c r="Q453" s="1"/>
      <c r="R453" s="1"/>
      <c r="S453" s="1"/>
      <c r="T453" s="1"/>
      <c r="U453" s="1"/>
      <c r="V453" s="1"/>
      <c r="Y453" s="4"/>
      <c r="Z453" s="1"/>
      <c r="AA453" s="1"/>
    </row>
    <row r="454" spans="1:27" x14ac:dyDescent="0.3">
      <c r="A454" s="4"/>
      <c r="B454" s="1"/>
      <c r="C454" s="1"/>
      <c r="D454" s="1"/>
      <c r="E454" s="1"/>
      <c r="F454" s="1"/>
      <c r="G454" s="1"/>
      <c r="H454" s="1"/>
      <c r="I454" s="1"/>
      <c r="J454" s="1"/>
      <c r="M454" s="4"/>
      <c r="N454" s="1"/>
      <c r="O454" s="1"/>
      <c r="P454" s="1"/>
      <c r="Q454" s="1"/>
      <c r="R454" s="1"/>
      <c r="S454" s="1"/>
      <c r="T454" s="1"/>
      <c r="U454" s="1"/>
      <c r="V454" s="1"/>
      <c r="Y454" s="4"/>
      <c r="Z454" s="1"/>
      <c r="AA454" s="1"/>
    </row>
    <row r="455" spans="1:27" x14ac:dyDescent="0.3">
      <c r="A455" s="4"/>
      <c r="B455" s="1"/>
      <c r="C455" s="1"/>
      <c r="D455" s="1"/>
      <c r="E455" s="1"/>
      <c r="F455" s="1"/>
      <c r="G455" s="1"/>
      <c r="H455" s="1"/>
      <c r="I455" s="1"/>
      <c r="J455" s="1"/>
      <c r="M455" s="4"/>
      <c r="N455" s="1"/>
      <c r="O455" s="1"/>
      <c r="P455" s="1"/>
      <c r="Q455" s="1"/>
      <c r="R455" s="1"/>
      <c r="S455" s="1"/>
      <c r="T455" s="1"/>
      <c r="U455" s="1"/>
      <c r="V455" s="1"/>
      <c r="Y455" s="4"/>
      <c r="Z455" s="1"/>
      <c r="AA455" s="1"/>
    </row>
    <row r="456" spans="1:27" x14ac:dyDescent="0.3">
      <c r="A456" s="4"/>
      <c r="B456" s="1"/>
      <c r="C456" s="1"/>
      <c r="D456" s="1"/>
      <c r="E456" s="1"/>
      <c r="F456" s="1"/>
      <c r="G456" s="1"/>
      <c r="H456" s="1"/>
      <c r="I456" s="1"/>
      <c r="J456" s="1"/>
      <c r="M456" s="4"/>
      <c r="N456" s="1"/>
      <c r="O456" s="1"/>
      <c r="P456" s="1"/>
      <c r="Q456" s="1"/>
      <c r="R456" s="1"/>
      <c r="S456" s="1"/>
      <c r="T456" s="1"/>
      <c r="U456" s="1"/>
      <c r="V456" s="1"/>
      <c r="Y456" s="4"/>
      <c r="Z456" s="1"/>
      <c r="AA456" s="1"/>
    </row>
    <row r="457" spans="1:27" x14ac:dyDescent="0.3">
      <c r="A457" s="4"/>
      <c r="B457" s="1"/>
      <c r="C457" s="1"/>
      <c r="D457" s="1"/>
      <c r="E457" s="1"/>
      <c r="F457" s="1"/>
      <c r="G457" s="1"/>
      <c r="H457" s="1"/>
      <c r="I457" s="1"/>
      <c r="J457" s="1"/>
      <c r="M457" s="4"/>
      <c r="N457" s="1"/>
      <c r="O457" s="1"/>
      <c r="P457" s="1"/>
      <c r="Q457" s="1"/>
      <c r="R457" s="1"/>
      <c r="S457" s="1"/>
      <c r="T457" s="1"/>
      <c r="U457" s="1"/>
      <c r="V457" s="1"/>
      <c r="Y457" s="4"/>
      <c r="Z457" s="1"/>
      <c r="AA457" s="1"/>
    </row>
    <row r="458" spans="1:27" x14ac:dyDescent="0.3">
      <c r="A458" s="4"/>
      <c r="B458" s="1"/>
      <c r="C458" s="1"/>
      <c r="D458" s="1"/>
      <c r="E458" s="1"/>
      <c r="F458" s="1"/>
      <c r="G458" s="1"/>
      <c r="H458" s="1"/>
      <c r="I458" s="1"/>
      <c r="J458" s="1"/>
      <c r="M458" s="4"/>
      <c r="N458" s="1"/>
      <c r="O458" s="1"/>
      <c r="P458" s="1"/>
      <c r="Q458" s="1"/>
      <c r="R458" s="1"/>
      <c r="S458" s="1"/>
      <c r="T458" s="1"/>
      <c r="U458" s="1"/>
      <c r="V458" s="1"/>
      <c r="Y458" s="4"/>
      <c r="Z458" s="1"/>
      <c r="AA458" s="1"/>
    </row>
    <row r="459" spans="1:27" x14ac:dyDescent="0.3">
      <c r="A459" s="4"/>
      <c r="B459" s="1"/>
      <c r="C459" s="1"/>
      <c r="D459" s="1"/>
      <c r="E459" s="1"/>
      <c r="F459" s="1"/>
      <c r="G459" s="1"/>
      <c r="H459" s="1"/>
      <c r="I459" s="1"/>
      <c r="J459" s="1"/>
      <c r="M459" s="4"/>
      <c r="N459" s="1"/>
      <c r="O459" s="1"/>
      <c r="P459" s="1"/>
      <c r="Q459" s="1"/>
      <c r="R459" s="1"/>
      <c r="S459" s="1"/>
      <c r="T459" s="1"/>
      <c r="U459" s="1"/>
      <c r="V459" s="1"/>
      <c r="Y459" s="4"/>
      <c r="Z459" s="1"/>
      <c r="AA459" s="1"/>
    </row>
    <row r="460" spans="1:27" x14ac:dyDescent="0.3">
      <c r="A460" s="4"/>
      <c r="B460" s="1"/>
      <c r="C460" s="1"/>
      <c r="D460" s="1"/>
      <c r="E460" s="1"/>
      <c r="F460" s="1"/>
      <c r="G460" s="1"/>
      <c r="H460" s="1"/>
      <c r="I460" s="1"/>
      <c r="J460" s="1"/>
      <c r="M460" s="4"/>
      <c r="N460" s="1"/>
      <c r="O460" s="1"/>
      <c r="P460" s="1"/>
      <c r="Q460" s="1"/>
      <c r="R460" s="1"/>
      <c r="S460" s="1"/>
      <c r="T460" s="1"/>
      <c r="U460" s="1"/>
      <c r="V460" s="1"/>
      <c r="Y460" s="4"/>
      <c r="Z460" s="1"/>
      <c r="AA460" s="1"/>
    </row>
    <row r="461" spans="1:27" x14ac:dyDescent="0.3">
      <c r="A461" s="4"/>
      <c r="B461" s="1"/>
      <c r="C461" s="1"/>
      <c r="D461" s="1"/>
      <c r="E461" s="1"/>
      <c r="F461" s="1"/>
      <c r="G461" s="1"/>
      <c r="H461" s="1"/>
      <c r="I461" s="1"/>
      <c r="J461" s="1"/>
      <c r="M461" s="4"/>
      <c r="N461" s="1"/>
      <c r="O461" s="1"/>
      <c r="P461" s="1"/>
      <c r="Q461" s="1"/>
      <c r="R461" s="1"/>
      <c r="S461" s="1"/>
      <c r="T461" s="1"/>
      <c r="U461" s="1"/>
      <c r="V461" s="1"/>
      <c r="Y461" s="4"/>
      <c r="Z461" s="1"/>
      <c r="AA461" s="1"/>
    </row>
    <row r="462" spans="1:27" x14ac:dyDescent="0.3">
      <c r="A462" s="4"/>
      <c r="B462" s="1"/>
      <c r="C462" s="1"/>
      <c r="D462" s="1"/>
      <c r="E462" s="1"/>
      <c r="F462" s="1"/>
      <c r="G462" s="1"/>
      <c r="H462" s="1"/>
      <c r="I462" s="1"/>
      <c r="J462" s="1"/>
      <c r="M462" s="4"/>
      <c r="N462" s="1"/>
      <c r="O462" s="1"/>
      <c r="P462" s="1"/>
      <c r="Q462" s="1"/>
      <c r="R462" s="1"/>
      <c r="S462" s="1"/>
      <c r="T462" s="1"/>
      <c r="U462" s="1"/>
      <c r="V462" s="1"/>
      <c r="Y462" s="4"/>
      <c r="Z462" s="1"/>
      <c r="AA462" s="1"/>
    </row>
    <row r="463" spans="1:27" x14ac:dyDescent="0.3">
      <c r="A463" s="4"/>
      <c r="B463" s="1"/>
      <c r="C463" s="1"/>
      <c r="D463" s="1"/>
      <c r="E463" s="1"/>
      <c r="F463" s="1"/>
      <c r="G463" s="1"/>
      <c r="H463" s="1"/>
      <c r="I463" s="1"/>
      <c r="J463" s="1"/>
      <c r="M463" s="4"/>
      <c r="N463" s="1"/>
      <c r="O463" s="1"/>
      <c r="P463" s="1"/>
      <c r="Q463" s="1"/>
      <c r="R463" s="1"/>
      <c r="S463" s="1"/>
      <c r="T463" s="1"/>
      <c r="U463" s="1"/>
      <c r="V463" s="1"/>
      <c r="Y463" s="4"/>
      <c r="Z463" s="1"/>
      <c r="AA463" s="1"/>
    </row>
    <row r="464" spans="1:27" x14ac:dyDescent="0.3">
      <c r="A464" s="4"/>
      <c r="B464" s="1"/>
      <c r="C464" s="1"/>
      <c r="D464" s="1"/>
      <c r="E464" s="1"/>
      <c r="F464" s="1"/>
      <c r="G464" s="1"/>
      <c r="H464" s="1"/>
      <c r="I464" s="1"/>
      <c r="J464" s="1"/>
      <c r="M464" s="4"/>
      <c r="N464" s="1"/>
      <c r="O464" s="1"/>
      <c r="P464" s="1"/>
      <c r="Q464" s="1"/>
      <c r="R464" s="1"/>
      <c r="S464" s="1"/>
      <c r="T464" s="1"/>
      <c r="U464" s="1"/>
      <c r="V464" s="1"/>
      <c r="Y464" s="4"/>
      <c r="Z464" s="1"/>
      <c r="AA464" s="1"/>
    </row>
    <row r="465" spans="1:27" x14ac:dyDescent="0.3">
      <c r="A465" s="4"/>
      <c r="B465" s="1"/>
      <c r="C465" s="1"/>
      <c r="D465" s="1"/>
      <c r="E465" s="1"/>
      <c r="F465" s="1"/>
      <c r="G465" s="1"/>
      <c r="H465" s="1"/>
      <c r="I465" s="1"/>
      <c r="J465" s="1"/>
      <c r="M465" s="4"/>
      <c r="N465" s="1"/>
      <c r="O465" s="1"/>
      <c r="P465" s="1"/>
      <c r="Q465" s="1"/>
      <c r="R465" s="1"/>
      <c r="S465" s="1"/>
      <c r="T465" s="1"/>
      <c r="U465" s="1"/>
      <c r="V465" s="1"/>
      <c r="Y465" s="4"/>
      <c r="Z465" s="1"/>
      <c r="AA465" s="1"/>
    </row>
    <row r="466" spans="1:27" x14ac:dyDescent="0.3">
      <c r="A466" s="4"/>
      <c r="B466" s="1"/>
      <c r="C466" s="1"/>
      <c r="D466" s="1"/>
      <c r="E466" s="1"/>
      <c r="F466" s="1"/>
      <c r="G466" s="1"/>
      <c r="H466" s="1"/>
      <c r="I466" s="1"/>
      <c r="J466" s="1"/>
      <c r="M466" s="4"/>
      <c r="N466" s="1"/>
      <c r="O466" s="1"/>
      <c r="P466" s="1"/>
      <c r="Q466" s="1"/>
      <c r="R466" s="1"/>
      <c r="S466" s="1"/>
      <c r="T466" s="1"/>
      <c r="U466" s="1"/>
      <c r="V466" s="1"/>
      <c r="Y466" s="4"/>
      <c r="Z466" s="1"/>
      <c r="AA466" s="1"/>
    </row>
    <row r="467" spans="1:27" x14ac:dyDescent="0.3">
      <c r="A467" s="4"/>
      <c r="B467" s="1"/>
      <c r="C467" s="1"/>
      <c r="D467" s="1"/>
      <c r="E467" s="1"/>
      <c r="F467" s="1"/>
      <c r="G467" s="1"/>
      <c r="H467" s="1"/>
      <c r="I467" s="1"/>
      <c r="J467" s="1"/>
      <c r="M467" s="4"/>
      <c r="N467" s="1"/>
      <c r="O467" s="1"/>
      <c r="P467" s="1"/>
      <c r="Q467" s="1"/>
      <c r="R467" s="1"/>
      <c r="S467" s="1"/>
      <c r="T467" s="1"/>
      <c r="U467" s="1"/>
      <c r="V467" s="1"/>
      <c r="Y467" s="4"/>
      <c r="Z467" s="1"/>
      <c r="AA467" s="1"/>
    </row>
    <row r="468" spans="1:27" x14ac:dyDescent="0.3">
      <c r="A468" s="4"/>
      <c r="B468" s="1"/>
      <c r="C468" s="1"/>
      <c r="D468" s="1"/>
      <c r="E468" s="1"/>
      <c r="F468" s="1"/>
      <c r="G468" s="1"/>
      <c r="H468" s="1"/>
      <c r="I468" s="1"/>
      <c r="J468" s="1"/>
      <c r="M468" s="4"/>
      <c r="N468" s="1"/>
      <c r="O468" s="1"/>
      <c r="P468" s="1"/>
      <c r="Q468" s="1"/>
      <c r="R468" s="1"/>
      <c r="S468" s="1"/>
      <c r="T468" s="1"/>
      <c r="U468" s="1"/>
      <c r="V468" s="1"/>
      <c r="Y468" s="4"/>
      <c r="Z468" s="1"/>
      <c r="AA468" s="1"/>
    </row>
    <row r="469" spans="1:27" x14ac:dyDescent="0.3">
      <c r="A469" s="4"/>
      <c r="B469" s="1"/>
      <c r="C469" s="1"/>
      <c r="D469" s="1"/>
      <c r="E469" s="1"/>
      <c r="F469" s="1"/>
      <c r="G469" s="1"/>
      <c r="H469" s="1"/>
      <c r="I469" s="1"/>
      <c r="J469" s="1"/>
      <c r="M469" s="4"/>
      <c r="N469" s="1"/>
      <c r="O469" s="1"/>
      <c r="P469" s="1"/>
      <c r="Q469" s="1"/>
      <c r="R469" s="1"/>
      <c r="S469" s="1"/>
      <c r="T469" s="1"/>
      <c r="U469" s="1"/>
      <c r="V469" s="1"/>
      <c r="Y469" s="4"/>
      <c r="Z469" s="1"/>
      <c r="AA469" s="1"/>
    </row>
    <row r="470" spans="1:27" x14ac:dyDescent="0.3">
      <c r="A470" s="4"/>
      <c r="B470" s="1"/>
      <c r="C470" s="1"/>
      <c r="D470" s="1"/>
      <c r="E470" s="1"/>
      <c r="F470" s="1"/>
      <c r="G470" s="1"/>
      <c r="H470" s="1"/>
      <c r="I470" s="1"/>
      <c r="J470" s="1"/>
      <c r="M470" s="4"/>
      <c r="N470" s="1"/>
      <c r="O470" s="1"/>
      <c r="P470" s="1"/>
      <c r="Q470" s="1"/>
      <c r="R470" s="1"/>
      <c r="S470" s="1"/>
      <c r="T470" s="1"/>
      <c r="U470" s="1"/>
      <c r="V470" s="1"/>
      <c r="Y470" s="4"/>
      <c r="Z470" s="1"/>
      <c r="AA470" s="1"/>
    </row>
    <row r="471" spans="1:27" x14ac:dyDescent="0.3">
      <c r="A471" s="4"/>
      <c r="B471" s="1"/>
      <c r="C471" s="1"/>
      <c r="D471" s="1"/>
      <c r="E471" s="1"/>
      <c r="F471" s="1"/>
      <c r="G471" s="1"/>
      <c r="H471" s="1"/>
      <c r="I471" s="1"/>
      <c r="J471" s="1"/>
      <c r="M471" s="4"/>
      <c r="N471" s="1"/>
      <c r="O471" s="1"/>
      <c r="P471" s="1"/>
      <c r="Q471" s="1"/>
      <c r="R471" s="1"/>
      <c r="S471" s="1"/>
      <c r="T471" s="1"/>
      <c r="U471" s="1"/>
      <c r="V471" s="1"/>
      <c r="Y471" s="4"/>
      <c r="Z471" s="1"/>
      <c r="AA471" s="1"/>
    </row>
    <row r="472" spans="1:27" x14ac:dyDescent="0.3">
      <c r="A472" s="4"/>
      <c r="B472" s="1"/>
      <c r="C472" s="1"/>
      <c r="D472" s="1"/>
      <c r="E472" s="1"/>
      <c r="F472" s="1"/>
      <c r="G472" s="1"/>
      <c r="H472" s="1"/>
      <c r="I472" s="1"/>
      <c r="J472" s="1"/>
      <c r="M472" s="4"/>
      <c r="N472" s="1"/>
      <c r="O472" s="1"/>
      <c r="P472" s="1"/>
      <c r="Q472" s="1"/>
      <c r="R472" s="1"/>
      <c r="S472" s="1"/>
      <c r="T472" s="1"/>
      <c r="U472" s="1"/>
      <c r="V472" s="1"/>
      <c r="Y472" s="4"/>
      <c r="Z472" s="1"/>
      <c r="AA472" s="1"/>
    </row>
    <row r="473" spans="1:27" x14ac:dyDescent="0.3">
      <c r="A473" s="4"/>
      <c r="B473" s="1"/>
      <c r="C473" s="1"/>
      <c r="D473" s="1"/>
      <c r="E473" s="1"/>
      <c r="F473" s="1"/>
      <c r="G473" s="1"/>
      <c r="H473" s="1"/>
      <c r="I473" s="1"/>
      <c r="J473" s="1"/>
      <c r="M473" s="4"/>
      <c r="N473" s="1"/>
      <c r="O473" s="1"/>
      <c r="P473" s="1"/>
      <c r="Q473" s="1"/>
      <c r="R473" s="1"/>
      <c r="S473" s="1"/>
      <c r="T473" s="1"/>
      <c r="U473" s="1"/>
      <c r="V473" s="1"/>
      <c r="Y473" s="4"/>
      <c r="Z473" s="1"/>
      <c r="AA473" s="1"/>
    </row>
    <row r="474" spans="1:27" x14ac:dyDescent="0.3">
      <c r="A474" s="4"/>
      <c r="B474" s="1"/>
      <c r="C474" s="1"/>
      <c r="D474" s="1"/>
      <c r="E474" s="1"/>
      <c r="F474" s="1"/>
      <c r="G474" s="1"/>
      <c r="H474" s="1"/>
      <c r="I474" s="1"/>
      <c r="J474" s="1"/>
      <c r="M474" s="4"/>
      <c r="N474" s="1"/>
      <c r="O474" s="1"/>
      <c r="P474" s="1"/>
      <c r="Q474" s="1"/>
      <c r="R474" s="1"/>
      <c r="S474" s="1"/>
      <c r="T474" s="1"/>
      <c r="U474" s="1"/>
      <c r="V474" s="1"/>
      <c r="Y474" s="4"/>
      <c r="Z474" s="1"/>
      <c r="AA474" s="1"/>
    </row>
    <row r="475" spans="1:27" x14ac:dyDescent="0.3">
      <c r="A475" s="4"/>
      <c r="B475" s="1"/>
      <c r="C475" s="1"/>
      <c r="D475" s="1"/>
      <c r="E475" s="1"/>
      <c r="F475" s="1"/>
      <c r="G475" s="1"/>
      <c r="H475" s="1"/>
      <c r="I475" s="1"/>
      <c r="J475" s="1"/>
      <c r="M475" s="4"/>
      <c r="N475" s="1"/>
      <c r="O475" s="1"/>
      <c r="P475" s="1"/>
      <c r="Q475" s="1"/>
      <c r="R475" s="1"/>
      <c r="S475" s="1"/>
      <c r="T475" s="1"/>
      <c r="U475" s="1"/>
      <c r="V475" s="1"/>
      <c r="Y475" s="4"/>
      <c r="Z475" s="1"/>
      <c r="AA475" s="1"/>
    </row>
    <row r="476" spans="1:27" x14ac:dyDescent="0.3">
      <c r="A476" s="4"/>
      <c r="B476" s="1"/>
      <c r="C476" s="1"/>
      <c r="D476" s="1"/>
      <c r="E476" s="1"/>
      <c r="F476" s="1"/>
      <c r="G476" s="1"/>
      <c r="H476" s="1"/>
      <c r="I476" s="1"/>
      <c r="J476" s="1"/>
      <c r="M476" s="4"/>
      <c r="N476" s="1"/>
      <c r="O476" s="1"/>
      <c r="P476" s="1"/>
      <c r="Q476" s="1"/>
      <c r="R476" s="1"/>
      <c r="S476" s="1"/>
      <c r="T476" s="1"/>
      <c r="U476" s="1"/>
      <c r="V476" s="1"/>
      <c r="Y476" s="4"/>
      <c r="Z476" s="1"/>
      <c r="AA476" s="1"/>
    </row>
    <row r="477" spans="1:27" x14ac:dyDescent="0.3">
      <c r="A477" s="4"/>
      <c r="B477" s="1"/>
      <c r="C477" s="1"/>
      <c r="D477" s="1"/>
      <c r="E477" s="1"/>
      <c r="F477" s="1"/>
      <c r="G477" s="1"/>
      <c r="H477" s="1"/>
      <c r="I477" s="1"/>
      <c r="J477" s="1"/>
      <c r="M477" s="4"/>
      <c r="N477" s="1"/>
      <c r="O477" s="1"/>
      <c r="P477" s="1"/>
      <c r="Q477" s="1"/>
      <c r="R477" s="1"/>
      <c r="S477" s="1"/>
      <c r="T477" s="1"/>
      <c r="U477" s="1"/>
      <c r="V477" s="1"/>
      <c r="Y477" s="4"/>
      <c r="Z477" s="1"/>
      <c r="AA477" s="1"/>
    </row>
    <row r="478" spans="1:27" x14ac:dyDescent="0.3">
      <c r="A478" s="4"/>
      <c r="B478" s="1"/>
      <c r="C478" s="1"/>
      <c r="D478" s="1"/>
      <c r="E478" s="1"/>
      <c r="F478" s="1"/>
      <c r="G478" s="1"/>
      <c r="H478" s="1"/>
      <c r="I478" s="1"/>
      <c r="J478" s="1"/>
      <c r="M478" s="4"/>
      <c r="N478" s="1"/>
      <c r="O478" s="1"/>
      <c r="P478" s="1"/>
      <c r="Q478" s="1"/>
      <c r="R478" s="1"/>
      <c r="S478" s="1"/>
      <c r="T478" s="1"/>
      <c r="U478" s="1"/>
      <c r="V478" s="1"/>
      <c r="Y478" s="4"/>
      <c r="Z478" s="1"/>
      <c r="AA478" s="1"/>
    </row>
    <row r="479" spans="1:27" x14ac:dyDescent="0.3">
      <c r="A479" s="4"/>
      <c r="B479" s="1"/>
      <c r="C479" s="1"/>
      <c r="D479" s="1"/>
      <c r="E479" s="1"/>
      <c r="F479" s="1"/>
      <c r="G479" s="1"/>
      <c r="H479" s="1"/>
      <c r="I479" s="1"/>
      <c r="J479" s="1"/>
      <c r="M479" s="4"/>
      <c r="N479" s="1"/>
      <c r="O479" s="1"/>
      <c r="P479" s="1"/>
      <c r="Q479" s="1"/>
      <c r="R479" s="1"/>
      <c r="S479" s="1"/>
      <c r="T479" s="1"/>
      <c r="U479" s="1"/>
      <c r="V479" s="1"/>
      <c r="Y479" s="4"/>
      <c r="Z479" s="1"/>
      <c r="AA479" s="1"/>
    </row>
    <row r="480" spans="1:27" x14ac:dyDescent="0.3">
      <c r="A480" s="4"/>
      <c r="B480" s="1"/>
      <c r="C480" s="1"/>
      <c r="D480" s="1"/>
      <c r="E480" s="1"/>
      <c r="F480" s="1"/>
      <c r="G480" s="1"/>
      <c r="H480" s="1"/>
      <c r="I480" s="1"/>
      <c r="J480" s="1"/>
      <c r="M480" s="4"/>
      <c r="N480" s="1"/>
      <c r="O480" s="1"/>
      <c r="P480" s="1"/>
      <c r="Q480" s="1"/>
      <c r="R480" s="1"/>
      <c r="S480" s="1"/>
      <c r="T480" s="1"/>
      <c r="U480" s="1"/>
      <c r="V480" s="1"/>
      <c r="Y480" s="4"/>
      <c r="Z480" s="1"/>
      <c r="AA480" s="1"/>
    </row>
    <row r="481" spans="1:27" x14ac:dyDescent="0.3">
      <c r="A481" s="4"/>
      <c r="B481" s="1"/>
      <c r="C481" s="1"/>
      <c r="D481" s="1"/>
      <c r="E481" s="1"/>
      <c r="F481" s="1"/>
      <c r="G481" s="1"/>
      <c r="H481" s="1"/>
      <c r="I481" s="1"/>
      <c r="J481" s="1"/>
      <c r="M481" s="4"/>
      <c r="N481" s="1"/>
      <c r="O481" s="1"/>
      <c r="P481" s="1"/>
      <c r="Q481" s="1"/>
      <c r="R481" s="1"/>
      <c r="S481" s="1"/>
      <c r="T481" s="1"/>
      <c r="U481" s="1"/>
      <c r="V481" s="1"/>
      <c r="Y481" s="4"/>
      <c r="Z481" s="1"/>
      <c r="AA481" s="1"/>
    </row>
    <row r="482" spans="1:27" x14ac:dyDescent="0.3">
      <c r="A482" s="4"/>
      <c r="B482" s="1"/>
      <c r="C482" s="1"/>
      <c r="D482" s="1"/>
      <c r="E482" s="1"/>
      <c r="F482" s="1"/>
      <c r="G482" s="1"/>
      <c r="H482" s="1"/>
      <c r="I482" s="1"/>
      <c r="J482" s="1"/>
      <c r="M482" s="4"/>
      <c r="N482" s="1"/>
      <c r="O482" s="1"/>
      <c r="P482" s="1"/>
      <c r="Q482" s="1"/>
      <c r="R482" s="1"/>
      <c r="S482" s="1"/>
      <c r="T482" s="1"/>
      <c r="U482" s="1"/>
      <c r="V482" s="1"/>
      <c r="Y482" s="4"/>
      <c r="Z482" s="1"/>
      <c r="AA482" s="1"/>
    </row>
    <row r="483" spans="1:27" x14ac:dyDescent="0.3">
      <c r="A483" s="4"/>
      <c r="B483" s="1"/>
      <c r="C483" s="1"/>
      <c r="D483" s="1"/>
      <c r="E483" s="1"/>
      <c r="F483" s="1"/>
      <c r="G483" s="1"/>
      <c r="H483" s="1"/>
      <c r="I483" s="1"/>
      <c r="J483" s="1"/>
      <c r="M483" s="4"/>
      <c r="N483" s="1"/>
      <c r="O483" s="1"/>
      <c r="P483" s="1"/>
      <c r="Q483" s="1"/>
      <c r="R483" s="1"/>
      <c r="S483" s="1"/>
      <c r="T483" s="1"/>
      <c r="U483" s="1"/>
      <c r="V483" s="1"/>
      <c r="Y483" s="4"/>
      <c r="Z483" s="1"/>
      <c r="AA483" s="1"/>
    </row>
    <row r="484" spans="1:27" x14ac:dyDescent="0.3">
      <c r="A484" s="4"/>
      <c r="B484" s="1"/>
      <c r="C484" s="1"/>
      <c r="D484" s="1"/>
      <c r="E484" s="1"/>
      <c r="F484" s="1"/>
      <c r="G484" s="1"/>
      <c r="H484" s="1"/>
      <c r="I484" s="1"/>
      <c r="J484" s="1"/>
      <c r="M484" s="4"/>
      <c r="N484" s="1"/>
      <c r="O484" s="1"/>
      <c r="P484" s="1"/>
      <c r="Q484" s="1"/>
      <c r="R484" s="1"/>
      <c r="S484" s="1"/>
      <c r="T484" s="1"/>
      <c r="U484" s="1"/>
      <c r="V484" s="1"/>
      <c r="Y484" s="4"/>
      <c r="Z484" s="1"/>
      <c r="AA484" s="1"/>
    </row>
    <row r="485" spans="1:27" x14ac:dyDescent="0.3">
      <c r="A485" s="4"/>
      <c r="B485" s="1"/>
      <c r="C485" s="1"/>
      <c r="D485" s="1"/>
      <c r="E485" s="1"/>
      <c r="F485" s="1"/>
      <c r="G485" s="1"/>
      <c r="H485" s="1"/>
      <c r="I485" s="1"/>
      <c r="J485" s="1"/>
      <c r="M485" s="4"/>
      <c r="N485" s="1"/>
      <c r="O485" s="1"/>
      <c r="P485" s="1"/>
      <c r="Q485" s="1"/>
      <c r="R485" s="1"/>
      <c r="S485" s="1"/>
      <c r="T485" s="1"/>
      <c r="U485" s="1"/>
      <c r="V485" s="1"/>
      <c r="Y485" s="4"/>
      <c r="Z485" s="1"/>
      <c r="AA485" s="1"/>
    </row>
    <row r="486" spans="1:27" x14ac:dyDescent="0.3">
      <c r="A486" s="4"/>
      <c r="B486" s="1"/>
      <c r="C486" s="1"/>
      <c r="D486" s="1"/>
      <c r="E486" s="1"/>
      <c r="F486" s="1"/>
      <c r="G486" s="1"/>
      <c r="H486" s="1"/>
      <c r="I486" s="1"/>
      <c r="J486" s="1"/>
      <c r="M486" s="4"/>
      <c r="N486" s="1"/>
      <c r="O486" s="1"/>
      <c r="P486" s="1"/>
      <c r="Q486" s="1"/>
      <c r="R486" s="1"/>
      <c r="S486" s="1"/>
      <c r="T486" s="1"/>
      <c r="U486" s="1"/>
      <c r="V486" s="1"/>
      <c r="Y486" s="4"/>
      <c r="Z486" s="1"/>
      <c r="AA486" s="1"/>
    </row>
    <row r="487" spans="1:27" x14ac:dyDescent="0.3">
      <c r="A487" s="4"/>
      <c r="B487" s="1"/>
      <c r="C487" s="1"/>
      <c r="D487" s="1"/>
      <c r="E487" s="1"/>
      <c r="F487" s="1"/>
      <c r="G487" s="1"/>
      <c r="H487" s="1"/>
      <c r="I487" s="1"/>
      <c r="J487" s="1"/>
      <c r="M487" s="4"/>
      <c r="N487" s="1"/>
      <c r="O487" s="1"/>
      <c r="P487" s="1"/>
      <c r="Q487" s="1"/>
      <c r="R487" s="1"/>
      <c r="S487" s="1"/>
      <c r="T487" s="1"/>
      <c r="U487" s="1"/>
      <c r="V487" s="1"/>
      <c r="Y487" s="4"/>
      <c r="Z487" s="1"/>
      <c r="AA487" s="1"/>
    </row>
    <row r="488" spans="1:27" x14ac:dyDescent="0.3">
      <c r="A488" s="4"/>
      <c r="B488" s="1"/>
      <c r="C488" s="1"/>
      <c r="D488" s="1"/>
      <c r="E488" s="1"/>
      <c r="F488" s="1"/>
      <c r="G488" s="1"/>
      <c r="H488" s="1"/>
      <c r="I488" s="1"/>
      <c r="J488" s="1"/>
      <c r="M488" s="4"/>
      <c r="N488" s="1"/>
      <c r="O488" s="1"/>
      <c r="P488" s="1"/>
      <c r="Q488" s="1"/>
      <c r="R488" s="1"/>
      <c r="S488" s="1"/>
      <c r="T488" s="1"/>
      <c r="U488" s="1"/>
      <c r="V488" s="1"/>
      <c r="Y488" s="4"/>
      <c r="Z488" s="1"/>
      <c r="AA488" s="1"/>
    </row>
    <row r="489" spans="1:27" x14ac:dyDescent="0.3">
      <c r="A489" s="4"/>
      <c r="B489" s="1"/>
      <c r="C489" s="1"/>
      <c r="D489" s="1"/>
      <c r="E489" s="1"/>
      <c r="F489" s="1"/>
      <c r="G489" s="1"/>
      <c r="H489" s="1"/>
      <c r="I489" s="1"/>
      <c r="J489" s="1"/>
      <c r="M489" s="4"/>
      <c r="N489" s="1"/>
      <c r="O489" s="1"/>
      <c r="P489" s="1"/>
      <c r="Q489" s="1"/>
      <c r="R489" s="1"/>
      <c r="S489" s="1"/>
      <c r="T489" s="1"/>
      <c r="U489" s="1"/>
      <c r="V489" s="1"/>
      <c r="Y489" s="4"/>
      <c r="Z489" s="1"/>
      <c r="AA489" s="1"/>
    </row>
    <row r="490" spans="1:27" x14ac:dyDescent="0.3">
      <c r="A490" s="4"/>
      <c r="B490" s="1"/>
      <c r="C490" s="1"/>
      <c r="D490" s="1"/>
      <c r="E490" s="1"/>
      <c r="F490" s="1"/>
      <c r="G490" s="1"/>
      <c r="H490" s="1"/>
      <c r="I490" s="1"/>
      <c r="J490" s="1"/>
      <c r="M490" s="4"/>
      <c r="N490" s="1"/>
      <c r="O490" s="1"/>
      <c r="P490" s="1"/>
      <c r="Q490" s="1"/>
      <c r="R490" s="1"/>
      <c r="S490" s="1"/>
      <c r="T490" s="1"/>
      <c r="U490" s="1"/>
      <c r="V490" s="1"/>
      <c r="Y490" s="4"/>
      <c r="Z490" s="1"/>
      <c r="AA490" s="1"/>
    </row>
    <row r="491" spans="1:27" x14ac:dyDescent="0.3">
      <c r="A491" s="4"/>
      <c r="B491" s="1"/>
      <c r="C491" s="1"/>
      <c r="D491" s="1"/>
      <c r="E491" s="1"/>
      <c r="F491" s="1"/>
      <c r="G491" s="1"/>
      <c r="H491" s="1"/>
      <c r="I491" s="1"/>
      <c r="J491" s="1"/>
      <c r="M491" s="4"/>
      <c r="N491" s="1"/>
      <c r="O491" s="1"/>
      <c r="P491" s="1"/>
      <c r="Q491" s="1"/>
      <c r="R491" s="1"/>
      <c r="S491" s="1"/>
      <c r="T491" s="1"/>
      <c r="U491" s="1"/>
      <c r="V491" s="1"/>
      <c r="Y491" s="4"/>
      <c r="Z491" s="1"/>
      <c r="AA491" s="1"/>
    </row>
    <row r="492" spans="1:27" x14ac:dyDescent="0.3">
      <c r="A492" s="4"/>
      <c r="B492" s="1"/>
      <c r="C492" s="1"/>
      <c r="D492" s="1"/>
      <c r="E492" s="1"/>
      <c r="F492" s="1"/>
      <c r="G492" s="1"/>
      <c r="H492" s="1"/>
      <c r="I492" s="1"/>
      <c r="J492" s="1"/>
      <c r="M492" s="4"/>
      <c r="N492" s="1"/>
      <c r="O492" s="1"/>
      <c r="P492" s="1"/>
      <c r="Q492" s="1"/>
      <c r="R492" s="1"/>
      <c r="S492" s="1"/>
      <c r="T492" s="1"/>
      <c r="U492" s="1"/>
      <c r="V492" s="1"/>
      <c r="Y492" s="4"/>
      <c r="Z492" s="1"/>
      <c r="AA492" s="1"/>
    </row>
    <row r="493" spans="1:27" x14ac:dyDescent="0.3">
      <c r="A493" s="4"/>
      <c r="B493" s="1"/>
      <c r="C493" s="1"/>
      <c r="D493" s="1"/>
      <c r="E493" s="1"/>
      <c r="F493" s="1"/>
      <c r="G493" s="1"/>
      <c r="H493" s="1"/>
      <c r="I493" s="1"/>
      <c r="J493" s="1"/>
      <c r="M493" s="4"/>
      <c r="N493" s="1"/>
      <c r="O493" s="1"/>
      <c r="P493" s="1"/>
      <c r="Q493" s="1"/>
      <c r="R493" s="1"/>
      <c r="S493" s="1"/>
      <c r="T493" s="1"/>
      <c r="U493" s="1"/>
      <c r="V493" s="1"/>
      <c r="Y493" s="4"/>
      <c r="Z493" s="1"/>
      <c r="AA493" s="1"/>
    </row>
    <row r="494" spans="1:27" x14ac:dyDescent="0.3">
      <c r="A494" s="4"/>
      <c r="B494" s="1"/>
      <c r="C494" s="1"/>
      <c r="D494" s="1"/>
      <c r="E494" s="1"/>
      <c r="F494" s="1"/>
      <c r="G494" s="1"/>
      <c r="H494" s="1"/>
      <c r="I494" s="1"/>
      <c r="J494" s="1"/>
      <c r="M494" s="4"/>
      <c r="N494" s="1"/>
      <c r="O494" s="1"/>
      <c r="P494" s="1"/>
      <c r="Q494" s="1"/>
      <c r="R494" s="1"/>
      <c r="S494" s="1"/>
      <c r="T494" s="1"/>
      <c r="U494" s="1"/>
      <c r="V494" s="1"/>
      <c r="Y494" s="4"/>
      <c r="Z494" s="1"/>
      <c r="AA494" s="1"/>
    </row>
    <row r="495" spans="1:27" x14ac:dyDescent="0.3">
      <c r="A495" s="4"/>
      <c r="B495" s="1"/>
      <c r="C495" s="1"/>
      <c r="D495" s="1"/>
      <c r="E495" s="1"/>
      <c r="F495" s="1"/>
      <c r="G495" s="1"/>
      <c r="H495" s="1"/>
      <c r="I495" s="1"/>
      <c r="J495" s="1"/>
      <c r="M495" s="4"/>
      <c r="N495" s="1"/>
      <c r="O495" s="1"/>
      <c r="P495" s="1"/>
      <c r="Q495" s="1"/>
      <c r="R495" s="1"/>
      <c r="S495" s="1"/>
      <c r="T495" s="1"/>
      <c r="U495" s="1"/>
      <c r="V495" s="1"/>
      <c r="Y495" s="4"/>
      <c r="Z495" s="1"/>
      <c r="AA495" s="1"/>
    </row>
    <row r="496" spans="1:27" x14ac:dyDescent="0.3">
      <c r="A496" s="4"/>
      <c r="B496" s="1"/>
      <c r="C496" s="1"/>
      <c r="D496" s="1"/>
      <c r="E496" s="1"/>
      <c r="F496" s="1"/>
      <c r="G496" s="1"/>
      <c r="H496" s="1"/>
      <c r="I496" s="1"/>
      <c r="J496" s="1"/>
      <c r="M496" s="4"/>
      <c r="N496" s="1"/>
      <c r="O496" s="1"/>
      <c r="P496" s="1"/>
      <c r="Q496" s="1"/>
      <c r="R496" s="1"/>
      <c r="S496" s="1"/>
      <c r="T496" s="1"/>
      <c r="U496" s="1"/>
      <c r="V496" s="1"/>
      <c r="Y496" s="4"/>
      <c r="Z496" s="1"/>
      <c r="AA496" s="1"/>
    </row>
    <row r="497" spans="1:27" x14ac:dyDescent="0.3">
      <c r="A497" s="4"/>
      <c r="B497" s="1"/>
      <c r="C497" s="1"/>
      <c r="D497" s="1"/>
      <c r="E497" s="1"/>
      <c r="F497" s="1"/>
      <c r="G497" s="1"/>
      <c r="H497" s="1"/>
      <c r="I497" s="1"/>
      <c r="J497" s="1"/>
      <c r="M497" s="4"/>
      <c r="N497" s="1"/>
      <c r="O497" s="1"/>
      <c r="P497" s="1"/>
      <c r="Q497" s="1"/>
      <c r="R497" s="1"/>
      <c r="S497" s="1"/>
      <c r="T497" s="1"/>
      <c r="U497" s="1"/>
      <c r="V497" s="1"/>
      <c r="Y497" s="4"/>
      <c r="Z497" s="1"/>
      <c r="AA497" s="1"/>
    </row>
    <row r="498" spans="1:27" x14ac:dyDescent="0.3">
      <c r="A498" s="4"/>
      <c r="B498" s="1"/>
      <c r="C498" s="1"/>
      <c r="D498" s="1"/>
      <c r="E498" s="1"/>
      <c r="F498" s="1"/>
      <c r="G498" s="1"/>
      <c r="H498" s="1"/>
      <c r="I498" s="1"/>
      <c r="J498" s="1"/>
      <c r="M498" s="4"/>
      <c r="N498" s="1"/>
      <c r="O498" s="1"/>
      <c r="P498" s="1"/>
      <c r="Q498" s="1"/>
      <c r="R498" s="1"/>
      <c r="S498" s="1"/>
      <c r="T498" s="1"/>
      <c r="U498" s="1"/>
      <c r="V498" s="1"/>
      <c r="Y498" s="4"/>
      <c r="Z498" s="1"/>
      <c r="AA498" s="1"/>
    </row>
    <row r="499" spans="1:27" x14ac:dyDescent="0.3">
      <c r="A499" s="4"/>
      <c r="B499" s="1"/>
      <c r="C499" s="1"/>
      <c r="D499" s="1"/>
      <c r="E499" s="1"/>
      <c r="F499" s="1"/>
      <c r="G499" s="1"/>
      <c r="H499" s="1"/>
      <c r="I499" s="1"/>
      <c r="J499" s="1"/>
      <c r="M499" s="4"/>
      <c r="N499" s="1"/>
      <c r="O499" s="1"/>
      <c r="P499" s="1"/>
      <c r="Q499" s="1"/>
      <c r="R499" s="1"/>
      <c r="S499" s="1"/>
      <c r="T499" s="1"/>
      <c r="U499" s="1"/>
      <c r="V499" s="1"/>
      <c r="Y499" s="4"/>
      <c r="Z499" s="1"/>
      <c r="AA499" s="1"/>
    </row>
    <row r="500" spans="1:27" x14ac:dyDescent="0.3">
      <c r="A500" s="4"/>
      <c r="B500" s="1"/>
      <c r="C500" s="1"/>
      <c r="D500" s="1"/>
      <c r="E500" s="1"/>
      <c r="F500" s="1"/>
      <c r="G500" s="1"/>
      <c r="H500" s="1"/>
      <c r="I500" s="1"/>
      <c r="J500" s="1"/>
      <c r="M500" s="4"/>
      <c r="N500" s="1"/>
      <c r="O500" s="1"/>
      <c r="P500" s="1"/>
      <c r="Q500" s="1"/>
      <c r="R500" s="1"/>
      <c r="S500" s="1"/>
      <c r="T500" s="1"/>
      <c r="U500" s="1"/>
      <c r="V500" s="1"/>
      <c r="Y500" s="4"/>
      <c r="Z500" s="1"/>
      <c r="AA500" s="1"/>
    </row>
    <row r="501" spans="1:27" x14ac:dyDescent="0.3">
      <c r="A501" s="4"/>
      <c r="B501" s="1"/>
      <c r="C501" s="1"/>
      <c r="D501" s="1"/>
      <c r="E501" s="1"/>
      <c r="F501" s="1"/>
      <c r="G501" s="1"/>
      <c r="H501" s="1"/>
      <c r="I501" s="1"/>
      <c r="J501" s="1"/>
      <c r="M501" s="4"/>
      <c r="N501" s="1"/>
      <c r="O501" s="1"/>
      <c r="P501" s="1"/>
      <c r="Q501" s="1"/>
      <c r="R501" s="1"/>
      <c r="S501" s="1"/>
      <c r="T501" s="1"/>
      <c r="U501" s="1"/>
      <c r="V501" s="1"/>
      <c r="Y501" s="4"/>
      <c r="Z501" s="1"/>
      <c r="AA501" s="1"/>
    </row>
    <row r="502" spans="1:27" x14ac:dyDescent="0.3">
      <c r="A502" s="4"/>
      <c r="B502" s="1"/>
      <c r="C502" s="1"/>
      <c r="D502" s="1"/>
      <c r="E502" s="1"/>
      <c r="F502" s="1"/>
      <c r="G502" s="1"/>
      <c r="H502" s="1"/>
      <c r="I502" s="1"/>
      <c r="J502" s="1"/>
      <c r="M502" s="4"/>
      <c r="N502" s="1"/>
      <c r="O502" s="1"/>
      <c r="P502" s="1"/>
      <c r="Q502" s="1"/>
      <c r="R502" s="1"/>
      <c r="S502" s="1"/>
      <c r="T502" s="1"/>
      <c r="U502" s="1"/>
      <c r="V502" s="1"/>
      <c r="Y502" s="4"/>
      <c r="Z502" s="1"/>
      <c r="AA502" s="1"/>
    </row>
    <row r="503" spans="1:27" x14ac:dyDescent="0.3">
      <c r="A503" s="4"/>
      <c r="B503" s="1"/>
      <c r="C503" s="1"/>
      <c r="D503" s="1"/>
      <c r="E503" s="1"/>
      <c r="F503" s="1"/>
      <c r="G503" s="1"/>
      <c r="H503" s="1"/>
      <c r="I503" s="1"/>
      <c r="J503" s="1"/>
      <c r="M503" s="4"/>
      <c r="N503" s="1"/>
      <c r="O503" s="1"/>
      <c r="P503" s="1"/>
      <c r="Q503" s="1"/>
      <c r="R503" s="1"/>
      <c r="S503" s="1"/>
      <c r="T503" s="1"/>
      <c r="U503" s="1"/>
      <c r="V503" s="1"/>
      <c r="Y503" s="4"/>
      <c r="Z503" s="1"/>
      <c r="AA503" s="1"/>
    </row>
    <row r="504" spans="1:27" x14ac:dyDescent="0.3">
      <c r="A504" s="4"/>
      <c r="B504" s="1"/>
      <c r="C504" s="1"/>
      <c r="D504" s="1"/>
      <c r="E504" s="1"/>
      <c r="F504" s="1"/>
      <c r="G504" s="1"/>
      <c r="H504" s="1"/>
      <c r="I504" s="1"/>
      <c r="J504" s="1"/>
      <c r="M504" s="4"/>
      <c r="N504" s="1"/>
      <c r="O504" s="1"/>
      <c r="P504" s="1"/>
      <c r="Q504" s="1"/>
      <c r="R504" s="1"/>
      <c r="S504" s="1"/>
      <c r="T504" s="1"/>
      <c r="U504" s="1"/>
      <c r="V504" s="1"/>
      <c r="Y504" s="4"/>
      <c r="Z504" s="1"/>
      <c r="AA504" s="1"/>
    </row>
    <row r="505" spans="1:27" x14ac:dyDescent="0.3">
      <c r="A505" s="4"/>
      <c r="B505" s="1"/>
      <c r="C505" s="1"/>
      <c r="D505" s="1"/>
      <c r="E505" s="1"/>
      <c r="F505" s="1"/>
      <c r="G505" s="1"/>
      <c r="H505" s="1"/>
      <c r="I505" s="1"/>
      <c r="J505" s="1"/>
      <c r="M505" s="4"/>
      <c r="N505" s="1"/>
      <c r="O505" s="1"/>
      <c r="P505" s="1"/>
      <c r="Q505" s="1"/>
      <c r="R505" s="1"/>
      <c r="S505" s="1"/>
      <c r="T505" s="1"/>
      <c r="U505" s="1"/>
      <c r="V505" s="1"/>
      <c r="Y505" s="4"/>
      <c r="Z505" s="1"/>
      <c r="AA505" s="1"/>
    </row>
    <row r="506" spans="1:27" x14ac:dyDescent="0.3">
      <c r="A506" s="4"/>
      <c r="B506" s="1"/>
      <c r="C506" s="1"/>
      <c r="D506" s="1"/>
      <c r="E506" s="1"/>
      <c r="F506" s="1"/>
      <c r="G506" s="1"/>
      <c r="H506" s="1"/>
      <c r="I506" s="1"/>
      <c r="J506" s="1"/>
      <c r="M506" s="4"/>
      <c r="N506" s="1"/>
      <c r="O506" s="1"/>
      <c r="P506" s="1"/>
      <c r="Q506" s="1"/>
      <c r="R506" s="1"/>
      <c r="S506" s="1"/>
      <c r="T506" s="1"/>
      <c r="U506" s="1"/>
      <c r="V506" s="1"/>
      <c r="Y506" s="4"/>
      <c r="Z506" s="1"/>
      <c r="AA506" s="1"/>
    </row>
    <row r="507" spans="1:27" x14ac:dyDescent="0.3">
      <c r="A507" s="4"/>
      <c r="B507" s="1"/>
      <c r="C507" s="1"/>
      <c r="D507" s="1"/>
      <c r="E507" s="1"/>
      <c r="F507" s="1"/>
      <c r="G507" s="1"/>
      <c r="H507" s="1"/>
      <c r="I507" s="1"/>
      <c r="J507" s="1"/>
      <c r="M507" s="4"/>
      <c r="N507" s="1"/>
      <c r="O507" s="1"/>
      <c r="P507" s="1"/>
      <c r="Q507" s="1"/>
      <c r="R507" s="1"/>
      <c r="S507" s="1"/>
      <c r="T507" s="1"/>
      <c r="U507" s="1"/>
      <c r="V507" s="1"/>
      <c r="Y507" s="4"/>
      <c r="Z507" s="1"/>
      <c r="AA507" s="1"/>
    </row>
    <row r="508" spans="1:27" x14ac:dyDescent="0.3">
      <c r="A508" s="4"/>
      <c r="B508" s="1"/>
      <c r="C508" s="1"/>
      <c r="D508" s="1"/>
      <c r="E508" s="1"/>
      <c r="F508" s="1"/>
      <c r="G508" s="1"/>
      <c r="H508" s="1"/>
      <c r="I508" s="1"/>
      <c r="J508" s="1"/>
      <c r="M508" s="4"/>
      <c r="N508" s="1"/>
      <c r="O508" s="1"/>
      <c r="P508" s="1"/>
      <c r="Q508" s="1"/>
      <c r="R508" s="1"/>
      <c r="S508" s="1"/>
      <c r="T508" s="1"/>
      <c r="U508" s="1"/>
      <c r="V508" s="1"/>
      <c r="Y508" s="4"/>
      <c r="Z508" s="1"/>
      <c r="AA508" s="1"/>
    </row>
    <row r="509" spans="1:27" x14ac:dyDescent="0.3">
      <c r="A509" s="4"/>
      <c r="B509" s="1"/>
      <c r="C509" s="1"/>
      <c r="D509" s="1"/>
      <c r="E509" s="1"/>
      <c r="F509" s="1"/>
      <c r="G509" s="1"/>
      <c r="H509" s="1"/>
      <c r="I509" s="1"/>
      <c r="J509" s="1"/>
      <c r="M509" s="4"/>
      <c r="N509" s="1"/>
      <c r="O509" s="1"/>
      <c r="P509" s="1"/>
      <c r="Q509" s="1"/>
      <c r="R509" s="1"/>
      <c r="S509" s="1"/>
      <c r="T509" s="1"/>
      <c r="U509" s="1"/>
      <c r="V509" s="1"/>
      <c r="Y509" s="4"/>
      <c r="Z509" s="1"/>
      <c r="AA509" s="1"/>
    </row>
    <row r="510" spans="1:27" x14ac:dyDescent="0.3">
      <c r="A510" s="4"/>
      <c r="B510" s="1"/>
      <c r="C510" s="1"/>
      <c r="D510" s="1"/>
      <c r="E510" s="1"/>
      <c r="F510" s="1"/>
      <c r="G510" s="1"/>
      <c r="H510" s="1"/>
      <c r="I510" s="1"/>
      <c r="J510" s="1"/>
      <c r="M510" s="4"/>
      <c r="N510" s="1"/>
      <c r="O510" s="1"/>
      <c r="P510" s="1"/>
      <c r="Q510" s="1"/>
      <c r="R510" s="1"/>
      <c r="S510" s="1"/>
      <c r="T510" s="1"/>
      <c r="U510" s="1"/>
      <c r="V510" s="1"/>
      <c r="Y510" s="4"/>
      <c r="Z510" s="1"/>
      <c r="AA510" s="1"/>
    </row>
    <row r="511" spans="1:27" x14ac:dyDescent="0.3">
      <c r="A511" s="4"/>
      <c r="B511" s="1"/>
      <c r="C511" s="1"/>
      <c r="D511" s="1"/>
      <c r="E511" s="1"/>
      <c r="F511" s="1"/>
      <c r="G511" s="1"/>
      <c r="H511" s="1"/>
      <c r="I511" s="1"/>
      <c r="J511" s="1"/>
      <c r="M511" s="4"/>
      <c r="N511" s="1"/>
      <c r="O511" s="1"/>
      <c r="P511" s="1"/>
      <c r="Q511" s="1"/>
      <c r="R511" s="1"/>
      <c r="S511" s="1"/>
      <c r="T511" s="1"/>
      <c r="U511" s="1"/>
      <c r="V511" s="1"/>
      <c r="Y511" s="4"/>
      <c r="Z511" s="1"/>
      <c r="AA511" s="1"/>
    </row>
    <row r="512" spans="1:27" x14ac:dyDescent="0.3">
      <c r="A512" s="4"/>
      <c r="B512" s="1"/>
      <c r="C512" s="1"/>
      <c r="D512" s="1"/>
      <c r="E512" s="1"/>
      <c r="F512" s="1"/>
      <c r="G512" s="1"/>
      <c r="H512" s="1"/>
      <c r="I512" s="1"/>
      <c r="J512" s="1"/>
      <c r="M512" s="4"/>
      <c r="N512" s="1"/>
      <c r="O512" s="1"/>
      <c r="P512" s="1"/>
      <c r="Q512" s="1"/>
      <c r="R512" s="1"/>
      <c r="S512" s="1"/>
      <c r="T512" s="1"/>
      <c r="U512" s="1"/>
      <c r="V512" s="1"/>
      <c r="Y512" s="4"/>
      <c r="Z512" s="1"/>
      <c r="AA512" s="1"/>
    </row>
    <row r="513" spans="1:27" x14ac:dyDescent="0.3">
      <c r="A513" s="4"/>
      <c r="B513" s="1"/>
      <c r="C513" s="1"/>
      <c r="D513" s="1"/>
      <c r="E513" s="1"/>
      <c r="F513" s="1"/>
      <c r="G513" s="1"/>
      <c r="H513" s="1"/>
      <c r="I513" s="1"/>
      <c r="J513" s="1"/>
      <c r="M513" s="4"/>
      <c r="N513" s="1"/>
      <c r="O513" s="1"/>
      <c r="P513" s="1"/>
      <c r="Q513" s="1"/>
      <c r="R513" s="1"/>
      <c r="S513" s="1"/>
      <c r="T513" s="1"/>
      <c r="U513" s="1"/>
      <c r="V513" s="1"/>
      <c r="Y513" s="4"/>
      <c r="Z513" s="1"/>
      <c r="AA513" s="1"/>
    </row>
    <row r="514" spans="1:27" x14ac:dyDescent="0.3">
      <c r="A514" s="4"/>
      <c r="B514" s="1"/>
      <c r="C514" s="1"/>
      <c r="D514" s="1"/>
      <c r="E514" s="1"/>
      <c r="F514" s="1"/>
      <c r="G514" s="1"/>
      <c r="H514" s="1"/>
      <c r="I514" s="1"/>
      <c r="J514" s="1"/>
      <c r="M514" s="4"/>
      <c r="N514" s="1"/>
      <c r="O514" s="1"/>
      <c r="P514" s="1"/>
      <c r="Q514" s="1"/>
      <c r="R514" s="1"/>
      <c r="S514" s="1"/>
      <c r="T514" s="1"/>
      <c r="U514" s="1"/>
      <c r="V514" s="1"/>
      <c r="Y514" s="4"/>
      <c r="Z514" s="1"/>
      <c r="AA514" s="1"/>
    </row>
    <row r="515" spans="1:27" x14ac:dyDescent="0.3">
      <c r="A515" s="4"/>
      <c r="B515" s="1"/>
      <c r="C515" s="1"/>
      <c r="D515" s="1"/>
      <c r="E515" s="1"/>
      <c r="F515" s="1"/>
      <c r="G515" s="1"/>
      <c r="H515" s="1"/>
      <c r="I515" s="1"/>
      <c r="J515" s="1"/>
      <c r="M515" s="4"/>
      <c r="N515" s="1"/>
      <c r="O515" s="1"/>
      <c r="P515" s="1"/>
      <c r="Q515" s="1"/>
      <c r="R515" s="1"/>
      <c r="S515" s="1"/>
      <c r="T515" s="1"/>
      <c r="U515" s="1"/>
      <c r="V515" s="1"/>
      <c r="Y515" s="4"/>
      <c r="Z515" s="1"/>
      <c r="AA515" s="1"/>
    </row>
    <row r="516" spans="1:27" x14ac:dyDescent="0.3">
      <c r="A516" s="4"/>
      <c r="B516" s="1"/>
      <c r="C516" s="1"/>
      <c r="D516" s="1"/>
      <c r="E516" s="1"/>
      <c r="F516" s="1"/>
      <c r="G516" s="1"/>
      <c r="H516" s="1"/>
      <c r="I516" s="1"/>
      <c r="J516" s="1"/>
      <c r="M516" s="4"/>
      <c r="N516" s="1"/>
      <c r="O516" s="1"/>
      <c r="P516" s="1"/>
      <c r="Q516" s="1"/>
      <c r="R516" s="1"/>
      <c r="S516" s="1"/>
      <c r="T516" s="1"/>
      <c r="U516" s="1"/>
      <c r="V516" s="1"/>
      <c r="Y516" s="4"/>
      <c r="Z516" s="1"/>
      <c r="AA516" s="1"/>
    </row>
    <row r="517" spans="1:27" x14ac:dyDescent="0.3">
      <c r="A517" s="4"/>
      <c r="B517" s="1"/>
      <c r="C517" s="1"/>
      <c r="D517" s="1"/>
      <c r="E517" s="1"/>
      <c r="F517" s="1"/>
      <c r="G517" s="1"/>
      <c r="H517" s="1"/>
      <c r="I517" s="1"/>
      <c r="J517" s="1"/>
      <c r="M517" s="4"/>
      <c r="N517" s="1"/>
      <c r="O517" s="1"/>
      <c r="P517" s="1"/>
      <c r="Q517" s="1"/>
      <c r="R517" s="1"/>
      <c r="S517" s="1"/>
      <c r="T517" s="1"/>
      <c r="U517" s="1"/>
      <c r="V517" s="1"/>
      <c r="Y517" s="4"/>
      <c r="Z517" s="1"/>
      <c r="AA517" s="1"/>
    </row>
    <row r="518" spans="1:27" x14ac:dyDescent="0.3">
      <c r="A518" s="4"/>
      <c r="B518" s="1"/>
      <c r="C518" s="1"/>
      <c r="D518" s="1"/>
      <c r="E518" s="1"/>
      <c r="F518" s="1"/>
      <c r="G518" s="1"/>
      <c r="H518" s="1"/>
      <c r="I518" s="1"/>
      <c r="J518" s="1"/>
      <c r="M518" s="4"/>
      <c r="N518" s="1"/>
      <c r="O518" s="1"/>
      <c r="P518" s="1"/>
      <c r="Q518" s="1"/>
      <c r="R518" s="1"/>
      <c r="S518" s="1"/>
      <c r="T518" s="1"/>
      <c r="U518" s="1"/>
      <c r="V518" s="1"/>
      <c r="Y518" s="4"/>
      <c r="Z518" s="1"/>
      <c r="AA518" s="1"/>
    </row>
    <row r="519" spans="1:27" x14ac:dyDescent="0.3">
      <c r="A519" s="4"/>
      <c r="B519" s="1"/>
      <c r="C519" s="1"/>
      <c r="D519" s="1"/>
      <c r="E519" s="1"/>
      <c r="F519" s="1"/>
      <c r="G519" s="1"/>
      <c r="H519" s="1"/>
      <c r="I519" s="1"/>
      <c r="J519" s="1"/>
      <c r="M519" s="4"/>
      <c r="N519" s="1"/>
      <c r="O519" s="1"/>
      <c r="P519" s="1"/>
      <c r="Q519" s="1"/>
      <c r="R519" s="1"/>
      <c r="S519" s="1"/>
      <c r="T519" s="1"/>
      <c r="U519" s="1"/>
      <c r="V519" s="1"/>
      <c r="Y519" s="4"/>
      <c r="Z519" s="1"/>
      <c r="AA519" s="1"/>
    </row>
    <row r="520" spans="1:27" x14ac:dyDescent="0.3">
      <c r="A520" s="4"/>
      <c r="B520" s="1"/>
      <c r="C520" s="1"/>
      <c r="D520" s="1"/>
      <c r="E520" s="1"/>
      <c r="F520" s="1"/>
      <c r="G520" s="1"/>
      <c r="H520" s="1"/>
      <c r="I520" s="1"/>
      <c r="J520" s="1"/>
      <c r="M520" s="4"/>
      <c r="N520" s="1"/>
      <c r="O520" s="1"/>
      <c r="P520" s="1"/>
      <c r="Q520" s="1"/>
      <c r="R520" s="1"/>
      <c r="S520" s="1"/>
      <c r="T520" s="1"/>
      <c r="U520" s="1"/>
      <c r="V520" s="1"/>
      <c r="Y520" s="4"/>
      <c r="Z520" s="1"/>
      <c r="AA520" s="1"/>
    </row>
    <row r="521" spans="1:27" x14ac:dyDescent="0.3">
      <c r="A521" s="4"/>
      <c r="B521" s="1"/>
      <c r="C521" s="1"/>
      <c r="D521" s="1"/>
      <c r="E521" s="1"/>
      <c r="F521" s="1"/>
      <c r="G521" s="1"/>
      <c r="H521" s="1"/>
      <c r="I521" s="1"/>
      <c r="J521" s="1"/>
      <c r="M521" s="4"/>
      <c r="N521" s="1"/>
      <c r="O521" s="1"/>
      <c r="P521" s="1"/>
      <c r="Q521" s="1"/>
      <c r="R521" s="1"/>
      <c r="S521" s="1"/>
      <c r="T521" s="1"/>
      <c r="U521" s="1"/>
      <c r="V521" s="1"/>
      <c r="Y521" s="4"/>
      <c r="Z521" s="1"/>
      <c r="AA521" s="1"/>
    </row>
    <row r="522" spans="1:27" x14ac:dyDescent="0.3">
      <c r="A522" s="4"/>
      <c r="B522" s="1"/>
      <c r="C522" s="1"/>
      <c r="D522" s="1"/>
      <c r="E522" s="1"/>
      <c r="F522" s="1"/>
      <c r="G522" s="1"/>
      <c r="H522" s="1"/>
      <c r="I522" s="1"/>
      <c r="J522" s="1"/>
      <c r="M522" s="4"/>
      <c r="N522" s="1"/>
      <c r="O522" s="1"/>
      <c r="P522" s="1"/>
      <c r="Q522" s="1"/>
      <c r="R522" s="1"/>
      <c r="S522" s="1"/>
      <c r="T522" s="1"/>
      <c r="U522" s="1"/>
      <c r="V522" s="1"/>
      <c r="Y522" s="4"/>
      <c r="Z522" s="1"/>
      <c r="AA522" s="1"/>
    </row>
    <row r="523" spans="1:27" x14ac:dyDescent="0.3">
      <c r="A523" s="4"/>
      <c r="B523" s="1"/>
      <c r="C523" s="1"/>
      <c r="D523" s="1"/>
      <c r="E523" s="1"/>
      <c r="F523" s="1"/>
      <c r="G523" s="1"/>
      <c r="H523" s="1"/>
      <c r="I523" s="1"/>
      <c r="J523" s="1"/>
      <c r="M523" s="4"/>
      <c r="N523" s="1"/>
      <c r="O523" s="1"/>
      <c r="P523" s="1"/>
      <c r="Q523" s="1"/>
      <c r="R523" s="1"/>
      <c r="S523" s="1"/>
      <c r="T523" s="1"/>
      <c r="U523" s="1"/>
      <c r="V523" s="1"/>
      <c r="Y523" s="4"/>
      <c r="Z523" s="1"/>
      <c r="AA523" s="1"/>
    </row>
    <row r="524" spans="1:27" x14ac:dyDescent="0.3">
      <c r="A524" s="4"/>
      <c r="B524" s="1"/>
      <c r="C524" s="1"/>
      <c r="D524" s="1"/>
      <c r="E524" s="1"/>
      <c r="F524" s="1"/>
      <c r="G524" s="1"/>
      <c r="H524" s="1"/>
      <c r="I524" s="1"/>
      <c r="J524" s="1"/>
      <c r="M524" s="4"/>
      <c r="N524" s="1"/>
      <c r="O524" s="1"/>
      <c r="P524" s="1"/>
      <c r="Q524" s="1"/>
      <c r="R524" s="1"/>
      <c r="S524" s="1"/>
      <c r="T524" s="1"/>
      <c r="U524" s="1"/>
      <c r="V524" s="1"/>
      <c r="Y524" s="4"/>
      <c r="Z524" s="1"/>
      <c r="AA524" s="1"/>
    </row>
    <row r="525" spans="1:27" x14ac:dyDescent="0.3">
      <c r="A525" s="4"/>
      <c r="B525" s="1"/>
      <c r="C525" s="1"/>
      <c r="D525" s="1"/>
      <c r="E525" s="1"/>
      <c r="F525" s="1"/>
      <c r="G525" s="1"/>
      <c r="H525" s="1"/>
      <c r="I525" s="1"/>
      <c r="J525" s="1"/>
      <c r="M525" s="4"/>
      <c r="N525" s="1"/>
      <c r="O525" s="1"/>
      <c r="P525" s="1"/>
      <c r="Q525" s="1"/>
      <c r="R525" s="1"/>
      <c r="S525" s="1"/>
      <c r="T525" s="1"/>
      <c r="U525" s="1"/>
      <c r="V525" s="1"/>
      <c r="Y525" s="4"/>
      <c r="Z525" s="1"/>
      <c r="AA525" s="1"/>
    </row>
    <row r="526" spans="1:27" x14ac:dyDescent="0.3">
      <c r="A526" s="4"/>
      <c r="B526" s="1"/>
      <c r="C526" s="1"/>
      <c r="D526" s="1"/>
      <c r="E526" s="1"/>
      <c r="F526" s="1"/>
      <c r="G526" s="1"/>
      <c r="H526" s="1"/>
      <c r="I526" s="1"/>
      <c r="J526" s="1"/>
      <c r="M526" s="4"/>
      <c r="N526" s="1"/>
      <c r="O526" s="1"/>
      <c r="P526" s="1"/>
      <c r="Q526" s="1"/>
      <c r="R526" s="1"/>
      <c r="S526" s="1"/>
      <c r="T526" s="1"/>
      <c r="U526" s="1"/>
      <c r="V526" s="1"/>
      <c r="Y526" s="4"/>
      <c r="Z526" s="1"/>
      <c r="AA526" s="1"/>
    </row>
    <row r="527" spans="1:27" x14ac:dyDescent="0.3">
      <c r="A527" s="4"/>
      <c r="B527" s="1"/>
      <c r="C527" s="1"/>
      <c r="D527" s="1"/>
      <c r="E527" s="1"/>
      <c r="F527" s="1"/>
      <c r="G527" s="1"/>
      <c r="H527" s="1"/>
      <c r="I527" s="1"/>
      <c r="J527" s="1"/>
      <c r="M527" s="4"/>
      <c r="N527" s="1"/>
      <c r="O527" s="1"/>
      <c r="P527" s="1"/>
      <c r="Q527" s="1"/>
      <c r="R527" s="1"/>
      <c r="S527" s="1"/>
      <c r="T527" s="1"/>
      <c r="U527" s="1"/>
      <c r="V527" s="1"/>
      <c r="Y527" s="4"/>
      <c r="Z527" s="1"/>
      <c r="AA527" s="1"/>
    </row>
    <row r="528" spans="1:27" x14ac:dyDescent="0.3">
      <c r="A528" s="4"/>
      <c r="B528" s="1"/>
      <c r="C528" s="1"/>
      <c r="D528" s="1"/>
      <c r="E528" s="1"/>
      <c r="F528" s="1"/>
      <c r="G528" s="1"/>
      <c r="H528" s="1"/>
      <c r="I528" s="1"/>
      <c r="J528" s="1"/>
      <c r="M528" s="4"/>
      <c r="N528" s="1"/>
      <c r="O528" s="1"/>
      <c r="P528" s="1"/>
      <c r="Q528" s="1"/>
      <c r="R528" s="1"/>
      <c r="S528" s="1"/>
      <c r="T528" s="1"/>
      <c r="U528" s="1"/>
      <c r="V528" s="1"/>
      <c r="Y528" s="4"/>
      <c r="Z528" s="1"/>
      <c r="AA528" s="1"/>
    </row>
    <row r="529" spans="1:27" x14ac:dyDescent="0.3">
      <c r="A529" s="4"/>
      <c r="B529" s="1"/>
      <c r="C529" s="1"/>
      <c r="D529" s="1"/>
      <c r="E529" s="1"/>
      <c r="F529" s="1"/>
      <c r="G529" s="1"/>
      <c r="H529" s="1"/>
      <c r="I529" s="1"/>
      <c r="J529" s="1"/>
      <c r="M529" s="4"/>
      <c r="N529" s="1"/>
      <c r="O529" s="1"/>
      <c r="P529" s="1"/>
      <c r="Q529" s="1"/>
      <c r="R529" s="1"/>
      <c r="S529" s="1"/>
      <c r="T529" s="1"/>
      <c r="U529" s="1"/>
      <c r="V529" s="1"/>
      <c r="Y529" s="4"/>
      <c r="Z529" s="1"/>
      <c r="AA529" s="1"/>
    </row>
    <row r="530" spans="1:27" x14ac:dyDescent="0.3">
      <c r="A530" s="4"/>
      <c r="B530" s="1"/>
      <c r="C530" s="1"/>
      <c r="D530" s="1"/>
      <c r="E530" s="1"/>
      <c r="F530" s="1"/>
      <c r="G530" s="1"/>
      <c r="H530" s="1"/>
      <c r="I530" s="1"/>
      <c r="J530" s="1"/>
      <c r="M530" s="4"/>
      <c r="N530" s="1"/>
      <c r="O530" s="1"/>
      <c r="P530" s="1"/>
      <c r="Q530" s="1"/>
      <c r="R530" s="1"/>
      <c r="S530" s="1"/>
      <c r="T530" s="1"/>
      <c r="U530" s="1"/>
      <c r="V530" s="1"/>
      <c r="Y530" s="4"/>
      <c r="Z530" s="1"/>
      <c r="AA530" s="1"/>
    </row>
    <row r="531" spans="1:27" x14ac:dyDescent="0.3">
      <c r="A531" s="4"/>
      <c r="B531" s="1"/>
      <c r="C531" s="1"/>
      <c r="D531" s="1"/>
      <c r="E531" s="1"/>
      <c r="F531" s="1"/>
      <c r="G531" s="1"/>
      <c r="H531" s="1"/>
      <c r="I531" s="1"/>
      <c r="J531" s="1"/>
      <c r="M531" s="4"/>
      <c r="N531" s="1"/>
      <c r="O531" s="1"/>
      <c r="P531" s="1"/>
      <c r="Q531" s="1"/>
      <c r="R531" s="1"/>
      <c r="S531" s="1"/>
      <c r="T531" s="1"/>
      <c r="U531" s="1"/>
      <c r="V531" s="1"/>
      <c r="Y531" s="4"/>
      <c r="Z531" s="1"/>
      <c r="AA531" s="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J101"/>
  <sheetViews>
    <sheetView topLeftCell="G1" workbookViewId="0">
      <selection activeCell="S29" sqref="S29"/>
    </sheetView>
  </sheetViews>
  <sheetFormatPr defaultRowHeight="14.4" x14ac:dyDescent="0.3"/>
  <cols>
    <col min="1" max="1" width="13.109375" style="4" bestFit="1" customWidth="1"/>
    <col min="2" max="2" width="9" style="1" bestFit="1" customWidth="1"/>
    <col min="3" max="3" width="7.88671875" style="15" bestFit="1" customWidth="1"/>
    <col min="4" max="4" width="7.88671875" style="101" bestFit="1" customWidth="1"/>
    <col min="5" max="5" width="8.33203125" style="15" bestFit="1" customWidth="1"/>
    <col min="6" max="6" width="9.5546875" style="1" bestFit="1" customWidth="1"/>
    <col min="7" max="7" width="11" style="64" bestFit="1" customWidth="1"/>
    <col min="8" max="8" width="7" style="1" bestFit="1" customWidth="1"/>
    <col min="9" max="9" width="8.44140625" style="1" bestFit="1" customWidth="1"/>
    <col min="10" max="10" width="12.33203125" style="3" bestFit="1" customWidth="1"/>
    <col min="11" max="11" width="9.109375" style="53"/>
    <col min="12" max="12" width="12.6640625" style="1" customWidth="1"/>
    <col min="13" max="13" width="11.33203125" style="1" bestFit="1" customWidth="1"/>
    <col min="14" max="14" width="8.88671875" style="1" customWidth="1"/>
    <col min="15" max="15" width="10.5546875" style="51" customWidth="1"/>
    <col min="16" max="16" width="7.88671875" style="102" bestFit="1" customWidth="1"/>
    <col min="17" max="17" width="8.88671875" style="1" bestFit="1" customWidth="1"/>
    <col min="18" max="18" width="6.44140625" style="1" customWidth="1"/>
    <col min="19" max="19" width="11.88671875" style="1" customWidth="1"/>
    <col min="20" max="20" width="10.44140625" style="1" bestFit="1" customWidth="1"/>
    <col min="21" max="21" width="12.33203125" bestFit="1" customWidth="1"/>
    <col min="23" max="23" width="10.88671875" style="4" customWidth="1"/>
    <col min="24" max="24" width="12.6640625" style="1" customWidth="1"/>
    <col min="25" max="29" width="9.109375" style="1"/>
    <col min="30" max="30" width="14.5546875" style="1" customWidth="1"/>
    <col min="31" max="32" width="9.109375" style="1"/>
  </cols>
  <sheetData>
    <row r="1" spans="1:36" ht="15" customHeight="1" x14ac:dyDescent="0.3">
      <c r="A1" s="158" t="s">
        <v>114</v>
      </c>
      <c r="B1" s="159"/>
      <c r="C1" s="159"/>
      <c r="D1" s="159"/>
      <c r="E1" s="159"/>
      <c r="F1" s="159"/>
      <c r="G1" s="159"/>
      <c r="H1" s="159"/>
      <c r="I1" s="159"/>
      <c r="J1" s="160"/>
      <c r="K1" s="54"/>
      <c r="L1" s="159"/>
      <c r="M1" s="159"/>
      <c r="N1" s="159"/>
      <c r="O1" s="159"/>
      <c r="P1" s="159"/>
      <c r="Q1" s="159"/>
      <c r="R1" s="159"/>
      <c r="S1" s="159"/>
      <c r="T1" s="159"/>
      <c r="U1" s="160"/>
      <c r="W1" s="158" t="s">
        <v>114</v>
      </c>
      <c r="X1" s="159"/>
      <c r="Y1" s="159"/>
      <c r="Z1" s="159"/>
      <c r="AA1" s="159"/>
      <c r="AB1" s="159"/>
      <c r="AC1" s="159"/>
      <c r="AD1" s="159"/>
      <c r="AE1" s="159"/>
      <c r="AF1" s="159"/>
      <c r="AG1" s="160"/>
    </row>
    <row r="2" spans="1:36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3"/>
      <c r="K2" s="54"/>
      <c r="L2" s="162"/>
      <c r="M2" s="162"/>
      <c r="N2" s="162"/>
      <c r="O2" s="162"/>
      <c r="P2" s="162"/>
      <c r="Q2" s="162"/>
      <c r="R2" s="162"/>
      <c r="S2" s="162"/>
      <c r="T2" s="162"/>
      <c r="U2" s="163"/>
      <c r="W2" s="161"/>
      <c r="X2" s="162"/>
      <c r="Y2" s="162"/>
      <c r="Z2" s="162"/>
      <c r="AA2" s="162"/>
      <c r="AB2" s="162"/>
      <c r="AC2" s="162"/>
      <c r="AD2" s="162"/>
      <c r="AE2" s="162"/>
      <c r="AF2" s="162"/>
      <c r="AG2" s="163"/>
    </row>
    <row r="3" spans="1:36" s="3" customFormat="1" ht="52.5" customHeight="1" x14ac:dyDescent="0.3">
      <c r="A3" s="6" t="s">
        <v>3</v>
      </c>
      <c r="B3" s="5" t="s">
        <v>23</v>
      </c>
      <c r="C3" s="5" t="s">
        <v>5</v>
      </c>
      <c r="D3" s="100" t="s">
        <v>5</v>
      </c>
      <c r="E3" s="8" t="s">
        <v>6</v>
      </c>
      <c r="F3" s="8" t="s">
        <v>7</v>
      </c>
      <c r="G3" s="8" t="s">
        <v>8</v>
      </c>
      <c r="H3" s="62" t="s">
        <v>9</v>
      </c>
      <c r="I3" s="8" t="s">
        <v>10</v>
      </c>
      <c r="J3" s="26" t="s">
        <v>11</v>
      </c>
      <c r="K3" s="2"/>
      <c r="L3" s="2"/>
      <c r="M3" s="6" t="s">
        <v>115</v>
      </c>
      <c r="N3" s="5" t="s">
        <v>24</v>
      </c>
      <c r="O3" s="112" t="s">
        <v>5</v>
      </c>
      <c r="P3" s="112" t="s">
        <v>5</v>
      </c>
      <c r="Q3" s="8" t="s">
        <v>7</v>
      </c>
      <c r="R3" s="8" t="s">
        <v>8</v>
      </c>
      <c r="S3" s="8" t="s">
        <v>9</v>
      </c>
      <c r="T3" s="2" t="s">
        <v>10</v>
      </c>
      <c r="U3" s="8" t="s">
        <v>11</v>
      </c>
      <c r="V3" s="2"/>
      <c r="W3" s="2"/>
      <c r="X3" s="2"/>
      <c r="Z3" s="6" t="s">
        <v>13</v>
      </c>
      <c r="AA3" s="5" t="s">
        <v>24</v>
      </c>
      <c r="AB3" s="8" t="s">
        <v>6</v>
      </c>
      <c r="AC3" s="8" t="s">
        <v>7</v>
      </c>
      <c r="AD3" s="8" t="s">
        <v>8</v>
      </c>
      <c r="AE3" s="8" t="s">
        <v>9</v>
      </c>
      <c r="AF3" s="8" t="s">
        <v>10</v>
      </c>
      <c r="AG3" s="8" t="s">
        <v>11</v>
      </c>
      <c r="AH3" s="2"/>
      <c r="AI3" s="2"/>
      <c r="AJ3" s="2"/>
    </row>
    <row r="4" spans="1:36" x14ac:dyDescent="0.3">
      <c r="A4" s="10">
        <v>43470</v>
      </c>
      <c r="B4" s="23">
        <v>0.42222222222222222</v>
      </c>
      <c r="C4" s="74">
        <v>0</v>
      </c>
      <c r="D4" s="106">
        <v>0</v>
      </c>
      <c r="E4" s="95"/>
      <c r="F4" s="44"/>
      <c r="G4" s="96"/>
      <c r="H4" s="13">
        <v>5.11E-2</v>
      </c>
      <c r="I4" s="13"/>
      <c r="J4" s="50">
        <v>426.6</v>
      </c>
      <c r="K4" s="56"/>
      <c r="L4" s="45"/>
      <c r="M4" s="110">
        <v>43470</v>
      </c>
      <c r="N4" s="23">
        <v>0.51250000000000007</v>
      </c>
      <c r="O4" s="73">
        <v>0</v>
      </c>
      <c r="P4" s="103">
        <v>0</v>
      </c>
      <c r="Q4" s="13"/>
      <c r="R4" s="44"/>
      <c r="S4" s="95">
        <v>3.4000000000000002E-2</v>
      </c>
      <c r="T4" s="13"/>
      <c r="U4" s="20"/>
      <c r="Y4" s="1">
        <v>1</v>
      </c>
      <c r="AG4" s="1"/>
    </row>
    <row r="5" spans="1:36" x14ac:dyDescent="0.3">
      <c r="B5" s="23">
        <v>0.4236111111111111</v>
      </c>
      <c r="C5" s="73">
        <v>2</v>
      </c>
      <c r="D5" s="103">
        <f>SUM(D4,C5)</f>
        <v>2</v>
      </c>
      <c r="E5" s="95"/>
      <c r="F5" s="44"/>
      <c r="G5" s="96"/>
      <c r="H5" s="13">
        <v>5.5500000000000001E-2</v>
      </c>
      <c r="I5" s="13"/>
      <c r="J5" s="50">
        <v>455.9</v>
      </c>
      <c r="K5" s="13"/>
      <c r="L5" s="74"/>
      <c r="M5" s="111"/>
      <c r="N5" s="23">
        <v>0.51388888888888895</v>
      </c>
      <c r="O5" s="73">
        <v>2</v>
      </c>
      <c r="P5" s="103">
        <f>SUM(P4,O5)</f>
        <v>2</v>
      </c>
      <c r="Q5" s="13"/>
      <c r="R5" s="44"/>
      <c r="S5" s="95">
        <v>3.5700000000000003E-2</v>
      </c>
      <c r="T5" s="13"/>
      <c r="U5" s="20"/>
      <c r="Y5" s="1">
        <v>2</v>
      </c>
      <c r="AG5" s="1"/>
    </row>
    <row r="6" spans="1:36" x14ac:dyDescent="0.3">
      <c r="B6" s="23">
        <v>0.42430555555555555</v>
      </c>
      <c r="C6" s="73">
        <v>1</v>
      </c>
      <c r="D6" s="103">
        <f t="shared" ref="D6:D25" si="0">SUM(D5,C6)</f>
        <v>3</v>
      </c>
      <c r="E6" s="95"/>
      <c r="F6" s="44"/>
      <c r="G6" s="96"/>
      <c r="H6" s="13">
        <v>5.5399999999999998E-2</v>
      </c>
      <c r="I6" s="13"/>
      <c r="J6" s="50">
        <v>400.7</v>
      </c>
      <c r="K6" s="13"/>
      <c r="L6" s="74"/>
      <c r="M6" s="111"/>
      <c r="N6" s="23">
        <v>0.51527777777777783</v>
      </c>
      <c r="O6" s="73">
        <v>2</v>
      </c>
      <c r="P6" s="103">
        <f t="shared" ref="P6:P28" si="1">SUM(P5,O6)</f>
        <v>4</v>
      </c>
      <c r="Q6" s="13"/>
      <c r="R6" s="96"/>
      <c r="S6" s="95">
        <v>3.8100000000000002E-2</v>
      </c>
      <c r="T6" s="13"/>
      <c r="U6" s="20"/>
      <c r="Y6" s="1">
        <v>3</v>
      </c>
      <c r="AG6" s="1"/>
    </row>
    <row r="7" spans="1:36" x14ac:dyDescent="0.3">
      <c r="B7" s="23">
        <v>0.42499999999999999</v>
      </c>
      <c r="C7" s="73">
        <v>1</v>
      </c>
      <c r="D7" s="103">
        <f t="shared" si="0"/>
        <v>4</v>
      </c>
      <c r="E7" s="95"/>
      <c r="F7" s="44"/>
      <c r="G7" s="96"/>
      <c r="H7" s="13"/>
      <c r="I7" s="13"/>
      <c r="J7" s="50">
        <v>422.2</v>
      </c>
      <c r="K7" s="13"/>
      <c r="L7" s="74"/>
      <c r="M7" s="111"/>
      <c r="N7" s="23">
        <v>0.51736111111111105</v>
      </c>
      <c r="O7" s="73">
        <v>3</v>
      </c>
      <c r="P7" s="103">
        <f t="shared" si="1"/>
        <v>7</v>
      </c>
      <c r="Q7" s="13"/>
      <c r="R7" s="96"/>
      <c r="S7" s="95">
        <v>4.5400000000000003E-2</v>
      </c>
      <c r="T7" s="13"/>
      <c r="U7" s="20">
        <v>1196</v>
      </c>
      <c r="Y7" s="1">
        <v>4</v>
      </c>
      <c r="AG7" s="1"/>
    </row>
    <row r="8" spans="1:36" x14ac:dyDescent="0.3">
      <c r="B8" s="23">
        <v>0.42569444444444443</v>
      </c>
      <c r="C8" s="73">
        <v>1</v>
      </c>
      <c r="D8" s="103">
        <f t="shared" si="0"/>
        <v>5</v>
      </c>
      <c r="E8" s="95"/>
      <c r="F8" s="44"/>
      <c r="G8" s="96"/>
      <c r="H8" s="13">
        <v>6.2399999999999997E-2</v>
      </c>
      <c r="I8" s="13"/>
      <c r="J8" s="50">
        <v>437.5</v>
      </c>
      <c r="K8" s="13"/>
      <c r="L8" s="74"/>
      <c r="M8" s="111"/>
      <c r="N8" s="23">
        <v>0.51874999999999993</v>
      </c>
      <c r="O8" s="73">
        <v>2</v>
      </c>
      <c r="P8" s="103">
        <f t="shared" si="1"/>
        <v>9</v>
      </c>
      <c r="Q8" s="13"/>
      <c r="R8" s="96"/>
      <c r="S8" s="95">
        <v>4.6399999999999997E-2</v>
      </c>
      <c r="T8" s="13"/>
      <c r="U8" s="20">
        <v>1175</v>
      </c>
      <c r="Y8" s="1">
        <v>5</v>
      </c>
      <c r="AG8" s="1"/>
    </row>
    <row r="9" spans="1:36" x14ac:dyDescent="0.3">
      <c r="B9" s="23">
        <v>0.43263888888888885</v>
      </c>
      <c r="C9" s="73">
        <v>10</v>
      </c>
      <c r="D9" s="103">
        <f t="shared" si="0"/>
        <v>15</v>
      </c>
      <c r="E9" s="95"/>
      <c r="F9" s="44"/>
      <c r="G9" s="96"/>
      <c r="H9" s="13">
        <v>6.0100000000000001E-2</v>
      </c>
      <c r="I9" s="13"/>
      <c r="J9" s="50">
        <v>384</v>
      </c>
      <c r="K9" s="13"/>
      <c r="L9" s="73"/>
      <c r="M9" s="111"/>
      <c r="N9" s="23">
        <v>0.52847222222222223</v>
      </c>
      <c r="O9" s="73">
        <v>14</v>
      </c>
      <c r="P9" s="103">
        <f t="shared" si="1"/>
        <v>23</v>
      </c>
      <c r="Q9" s="13"/>
      <c r="R9" s="44"/>
      <c r="S9" s="95">
        <v>5.16E-2</v>
      </c>
      <c r="T9" s="13"/>
      <c r="U9" s="20">
        <v>1100.4000000000001</v>
      </c>
      <c r="Y9" s="1">
        <v>6</v>
      </c>
      <c r="AG9" s="1"/>
    </row>
    <row r="10" spans="1:36" x14ac:dyDescent="0.3">
      <c r="A10" s="105"/>
      <c r="B10" s="23">
        <v>0.43333333333333335</v>
      </c>
      <c r="C10" s="74">
        <v>1</v>
      </c>
      <c r="D10" s="103">
        <f t="shared" si="0"/>
        <v>16</v>
      </c>
      <c r="E10" s="95"/>
      <c r="F10" s="44"/>
      <c r="G10" s="96"/>
      <c r="H10" s="13">
        <v>0.05</v>
      </c>
      <c r="I10" s="13"/>
      <c r="J10" s="50">
        <v>368</v>
      </c>
      <c r="K10" s="13"/>
      <c r="L10" s="73"/>
      <c r="M10" s="111"/>
      <c r="N10" s="23">
        <v>0.52916666666666667</v>
      </c>
      <c r="O10" s="73">
        <v>1</v>
      </c>
      <c r="P10" s="103">
        <f t="shared" si="1"/>
        <v>24</v>
      </c>
      <c r="Q10" s="13"/>
      <c r="R10" s="44"/>
      <c r="S10" s="95">
        <v>5.62E-2</v>
      </c>
      <c r="T10" s="13"/>
      <c r="U10" s="20">
        <v>1077.9000000000001</v>
      </c>
      <c r="Y10" s="1">
        <v>7</v>
      </c>
      <c r="AG10" s="1"/>
    </row>
    <row r="11" spans="1:36" x14ac:dyDescent="0.3">
      <c r="B11" s="23">
        <v>0.43541666666666662</v>
      </c>
      <c r="C11" s="74">
        <v>2</v>
      </c>
      <c r="D11" s="103">
        <f t="shared" si="0"/>
        <v>18</v>
      </c>
      <c r="E11" s="95"/>
      <c r="F11" s="44"/>
      <c r="G11" s="96"/>
      <c r="H11" s="13">
        <v>9.11E-2</v>
      </c>
      <c r="I11" s="13"/>
      <c r="J11" s="50">
        <v>399</v>
      </c>
      <c r="K11" s="13"/>
      <c r="L11" s="73"/>
      <c r="M11" s="111"/>
      <c r="N11" s="23">
        <v>0.55138888888888882</v>
      </c>
      <c r="O11" s="73">
        <v>32</v>
      </c>
      <c r="P11" s="103">
        <f t="shared" si="1"/>
        <v>56</v>
      </c>
      <c r="Q11" s="13"/>
      <c r="R11" s="44"/>
      <c r="S11" s="95">
        <v>0.06</v>
      </c>
      <c r="T11" s="13"/>
      <c r="U11" s="20"/>
      <c r="Y11" s="1">
        <v>8</v>
      </c>
      <c r="AG11" s="1"/>
    </row>
    <row r="12" spans="1:36" x14ac:dyDescent="0.3">
      <c r="B12" s="23">
        <v>0.4368055555555555</v>
      </c>
      <c r="C12" s="74">
        <v>2</v>
      </c>
      <c r="D12" s="103">
        <f t="shared" si="0"/>
        <v>20</v>
      </c>
      <c r="E12" s="95"/>
      <c r="F12" s="44"/>
      <c r="G12" s="96"/>
      <c r="H12" s="13">
        <v>4.58E-2</v>
      </c>
      <c r="I12" s="13"/>
      <c r="J12" s="50">
        <v>404.3</v>
      </c>
      <c r="K12" s="13"/>
      <c r="L12" s="73"/>
      <c r="M12" s="111"/>
      <c r="N12" s="23">
        <v>0.55208333333333337</v>
      </c>
      <c r="O12" s="73">
        <v>1</v>
      </c>
      <c r="P12" s="103">
        <f t="shared" si="1"/>
        <v>57</v>
      </c>
      <c r="Q12" s="13"/>
      <c r="R12" s="96"/>
      <c r="S12" s="95">
        <v>4.0899999999999999E-2</v>
      </c>
      <c r="T12" s="13"/>
      <c r="U12" s="20"/>
      <c r="Y12" s="1">
        <v>9</v>
      </c>
      <c r="AG12" s="1"/>
    </row>
    <row r="13" spans="1:36" x14ac:dyDescent="0.3">
      <c r="B13" s="23">
        <v>0.4375</v>
      </c>
      <c r="C13" s="74">
        <v>1</v>
      </c>
      <c r="D13" s="103">
        <f t="shared" si="0"/>
        <v>21</v>
      </c>
      <c r="E13" s="95"/>
      <c r="F13" s="44"/>
      <c r="G13" s="96"/>
      <c r="H13" s="13">
        <v>7.4099999999999999E-2</v>
      </c>
      <c r="I13" s="13"/>
      <c r="J13" s="50">
        <v>453.4</v>
      </c>
      <c r="K13" s="13"/>
      <c r="L13" s="73"/>
      <c r="M13" s="111"/>
      <c r="N13" s="23">
        <v>0.55277777777777781</v>
      </c>
      <c r="O13" s="73">
        <v>1</v>
      </c>
      <c r="P13" s="103">
        <f t="shared" si="1"/>
        <v>58</v>
      </c>
      <c r="Q13" s="13"/>
      <c r="R13" s="44"/>
      <c r="S13" s="95">
        <v>3.9199999999999999E-2</v>
      </c>
      <c r="T13" s="13"/>
      <c r="U13" s="20">
        <v>1089.3</v>
      </c>
      <c r="Y13" s="1">
        <v>10</v>
      </c>
      <c r="AE13" s="7" t="s">
        <v>19</v>
      </c>
      <c r="AG13" s="1"/>
    </row>
    <row r="14" spans="1:36" x14ac:dyDescent="0.3">
      <c r="A14" s="104"/>
      <c r="B14" s="23">
        <v>0.43888888888888888</v>
      </c>
      <c r="C14" s="73">
        <v>2</v>
      </c>
      <c r="D14" s="103">
        <f t="shared" si="0"/>
        <v>23</v>
      </c>
      <c r="E14" s="95"/>
      <c r="F14" s="44"/>
      <c r="G14" s="96"/>
      <c r="H14" s="13">
        <v>7.0099999999999996E-2</v>
      </c>
      <c r="I14" s="13"/>
      <c r="J14" s="50">
        <v>428</v>
      </c>
      <c r="K14" s="13"/>
      <c r="L14" s="73"/>
      <c r="M14" s="111"/>
      <c r="N14" s="23">
        <v>0.55347222222222225</v>
      </c>
      <c r="O14" s="74">
        <v>1</v>
      </c>
      <c r="P14" s="103">
        <f t="shared" si="1"/>
        <v>59</v>
      </c>
      <c r="Q14" s="13"/>
      <c r="R14" s="44"/>
      <c r="S14" s="95">
        <v>6.6799999999999998E-2</v>
      </c>
      <c r="T14" s="13"/>
      <c r="U14" s="20"/>
      <c r="W14" s="6"/>
      <c r="X14" s="5"/>
      <c r="AG14" s="1"/>
    </row>
    <row r="15" spans="1:36" x14ac:dyDescent="0.3">
      <c r="B15" s="23">
        <v>0.46597222222222223</v>
      </c>
      <c r="C15" s="73">
        <v>39</v>
      </c>
      <c r="D15" s="103">
        <f t="shared" si="0"/>
        <v>62</v>
      </c>
      <c r="E15" s="95"/>
      <c r="F15" s="44"/>
      <c r="G15" s="96"/>
      <c r="H15" s="13">
        <v>6.4699999999999994E-2</v>
      </c>
      <c r="I15" s="13"/>
      <c r="J15" s="50">
        <v>438.9</v>
      </c>
      <c r="K15" s="13"/>
      <c r="L15" s="73"/>
      <c r="M15" s="111"/>
      <c r="N15" s="23">
        <v>0.5541666666666667</v>
      </c>
      <c r="O15" s="74">
        <v>1</v>
      </c>
      <c r="P15" s="103">
        <f t="shared" si="1"/>
        <v>60</v>
      </c>
      <c r="Q15" s="13"/>
      <c r="R15" s="44"/>
      <c r="S15" s="95">
        <v>5.0999999999999997E-2</v>
      </c>
      <c r="T15" s="13"/>
      <c r="U15" s="20"/>
      <c r="Y15" s="1">
        <v>1</v>
      </c>
      <c r="AG15" s="1"/>
    </row>
    <row r="16" spans="1:36" x14ac:dyDescent="0.3">
      <c r="B16" s="23">
        <v>0.46666666666666662</v>
      </c>
      <c r="C16" s="73">
        <v>1</v>
      </c>
      <c r="D16" s="103">
        <f t="shared" si="0"/>
        <v>63</v>
      </c>
      <c r="E16" s="95"/>
      <c r="F16" s="44"/>
      <c r="G16" s="96"/>
      <c r="H16" s="13">
        <v>6.4600000000000005E-2</v>
      </c>
      <c r="I16" s="13"/>
      <c r="J16" s="50">
        <v>397.8</v>
      </c>
      <c r="K16" s="13"/>
      <c r="L16" s="45"/>
      <c r="M16" s="111"/>
      <c r="N16" s="23">
        <v>0.56319444444444444</v>
      </c>
      <c r="O16" s="74">
        <v>13</v>
      </c>
      <c r="P16" s="103">
        <f t="shared" si="1"/>
        <v>73</v>
      </c>
      <c r="Q16" s="13"/>
      <c r="R16" s="44"/>
      <c r="S16" s="95">
        <v>4.8899999999999999E-2</v>
      </c>
      <c r="T16" s="13"/>
      <c r="U16" s="20">
        <v>1036.8</v>
      </c>
      <c r="Y16" s="1">
        <v>2</v>
      </c>
      <c r="AG16" s="1"/>
    </row>
    <row r="17" spans="1:33" x14ac:dyDescent="0.3">
      <c r="B17" s="23">
        <v>0.4694444444444445</v>
      </c>
      <c r="C17" s="73">
        <v>4</v>
      </c>
      <c r="D17" s="103">
        <f t="shared" si="0"/>
        <v>67</v>
      </c>
      <c r="E17" s="95"/>
      <c r="F17" s="44"/>
      <c r="G17" s="96"/>
      <c r="H17" s="13">
        <v>6.2600000000000003E-2</v>
      </c>
      <c r="I17" s="13"/>
      <c r="J17" s="50">
        <v>435.8</v>
      </c>
      <c r="K17" s="13"/>
      <c r="L17" s="73"/>
      <c r="M17" s="111"/>
      <c r="N17" s="23">
        <v>0.56458333333333333</v>
      </c>
      <c r="O17" s="74">
        <v>2</v>
      </c>
      <c r="P17" s="103">
        <f t="shared" si="1"/>
        <v>75</v>
      </c>
      <c r="Q17" s="13"/>
      <c r="R17" s="44"/>
      <c r="S17" s="95">
        <v>4.3499999999999997E-2</v>
      </c>
      <c r="T17" s="13"/>
      <c r="U17" s="20"/>
      <c r="Y17" s="1">
        <v>3</v>
      </c>
      <c r="AG17" s="1"/>
    </row>
    <row r="18" spans="1:33" x14ac:dyDescent="0.3">
      <c r="B18" s="23">
        <v>0.47013888888888888</v>
      </c>
      <c r="C18" s="73">
        <v>1</v>
      </c>
      <c r="D18" s="103">
        <f t="shared" si="0"/>
        <v>68</v>
      </c>
      <c r="E18" s="95"/>
      <c r="F18" s="44"/>
      <c r="G18" s="96"/>
      <c r="H18" s="13">
        <v>6.3299999999999995E-2</v>
      </c>
      <c r="I18" s="13"/>
      <c r="J18" s="50">
        <v>426.5</v>
      </c>
      <c r="K18" s="13"/>
      <c r="L18" s="73"/>
      <c r="M18" s="111"/>
      <c r="N18" s="23">
        <v>0.58194444444444449</v>
      </c>
      <c r="O18" s="74">
        <v>25</v>
      </c>
      <c r="P18" s="103">
        <f t="shared" si="1"/>
        <v>100</v>
      </c>
      <c r="Q18" s="13"/>
      <c r="R18" s="44"/>
      <c r="S18" s="95">
        <v>4.6899999999999997E-2</v>
      </c>
      <c r="T18" s="13"/>
      <c r="U18" s="20"/>
      <c r="Y18" s="1">
        <v>4</v>
      </c>
      <c r="AG18" s="1"/>
    </row>
    <row r="19" spans="1:33" x14ac:dyDescent="0.3">
      <c r="B19" s="23">
        <v>0.47083333333333338</v>
      </c>
      <c r="C19" s="73">
        <v>1</v>
      </c>
      <c r="D19" s="103">
        <f t="shared" si="0"/>
        <v>69</v>
      </c>
      <c r="E19" s="95"/>
      <c r="F19" s="44"/>
      <c r="G19" s="96"/>
      <c r="H19" s="13">
        <v>7.5200000000000003E-2</v>
      </c>
      <c r="I19" s="13"/>
      <c r="J19" s="50">
        <v>422.1</v>
      </c>
      <c r="K19" s="13"/>
      <c r="L19" s="73"/>
      <c r="M19" s="111"/>
      <c r="N19" s="23">
        <v>0.58263888888888882</v>
      </c>
      <c r="O19" s="74">
        <v>1</v>
      </c>
      <c r="P19" s="103">
        <f t="shared" si="1"/>
        <v>101</v>
      </c>
      <c r="Q19" s="13"/>
      <c r="R19" s="44"/>
      <c r="S19" s="95">
        <v>5.6000000000000001E-2</v>
      </c>
      <c r="T19" s="13"/>
      <c r="U19" s="20">
        <v>967.9</v>
      </c>
      <c r="Y19" s="1">
        <v>5</v>
      </c>
      <c r="AG19" s="1"/>
    </row>
    <row r="20" spans="1:33" x14ac:dyDescent="0.3">
      <c r="B20" s="23">
        <v>0.48749999999999999</v>
      </c>
      <c r="C20" s="73">
        <v>24</v>
      </c>
      <c r="D20" s="103">
        <f t="shared" si="0"/>
        <v>93</v>
      </c>
      <c r="E20" s="95"/>
      <c r="F20" s="44"/>
      <c r="G20" s="96"/>
      <c r="H20" s="13">
        <v>7.0000000000000007E-2</v>
      </c>
      <c r="I20" s="13"/>
      <c r="J20" s="50">
        <v>349</v>
      </c>
      <c r="K20" s="13"/>
      <c r="L20" s="73"/>
      <c r="M20" s="111"/>
      <c r="N20" s="23">
        <v>0.58402777777777781</v>
      </c>
      <c r="O20" s="74">
        <v>2</v>
      </c>
      <c r="P20" s="103">
        <f t="shared" si="1"/>
        <v>103</v>
      </c>
      <c r="Q20" s="13"/>
      <c r="R20" s="44"/>
      <c r="S20" s="95">
        <v>6.2600000000000003E-2</v>
      </c>
      <c r="T20" s="13"/>
      <c r="U20" s="20">
        <v>993.6</v>
      </c>
      <c r="Y20" s="1">
        <v>6</v>
      </c>
      <c r="AG20" s="1"/>
    </row>
    <row r="21" spans="1:33" x14ac:dyDescent="0.3">
      <c r="B21" s="23">
        <v>0.48819444444444443</v>
      </c>
      <c r="C21" s="73">
        <v>1</v>
      </c>
      <c r="D21" s="103">
        <f t="shared" si="0"/>
        <v>94</v>
      </c>
      <c r="E21" s="95"/>
      <c r="F21" s="44"/>
      <c r="G21" s="96"/>
      <c r="H21" s="13">
        <v>5.6000000000000001E-2</v>
      </c>
      <c r="I21" s="13"/>
      <c r="J21" s="50">
        <v>392.9</v>
      </c>
      <c r="K21" s="13"/>
      <c r="L21" s="73"/>
      <c r="M21" s="111"/>
      <c r="N21" s="23">
        <v>0.5854166666666667</v>
      </c>
      <c r="O21" s="74">
        <v>2</v>
      </c>
      <c r="P21" s="103">
        <f t="shared" si="1"/>
        <v>105</v>
      </c>
      <c r="Q21" s="13"/>
      <c r="R21" s="44"/>
      <c r="S21" s="95">
        <v>6.08E-2</v>
      </c>
      <c r="T21" s="13"/>
      <c r="U21" s="20"/>
      <c r="Y21" s="1">
        <v>7</v>
      </c>
      <c r="AG21" s="1"/>
    </row>
    <row r="22" spans="1:33" x14ac:dyDescent="0.3">
      <c r="B22" s="23">
        <v>0.49236111111111108</v>
      </c>
      <c r="C22" s="73">
        <v>6</v>
      </c>
      <c r="D22" s="103">
        <f t="shared" si="0"/>
        <v>100</v>
      </c>
      <c r="E22" s="95"/>
      <c r="F22" s="44"/>
      <c r="G22" s="96"/>
      <c r="H22" s="13">
        <v>3.7100000000000001E-2</v>
      </c>
      <c r="I22" s="13"/>
      <c r="J22" s="50">
        <v>370.7</v>
      </c>
      <c r="K22" s="13"/>
      <c r="L22" s="73"/>
      <c r="M22" s="111"/>
      <c r="N22" s="23">
        <v>0.59166666666666667</v>
      </c>
      <c r="O22" s="74">
        <v>9</v>
      </c>
      <c r="P22" s="103">
        <f t="shared" si="1"/>
        <v>114</v>
      </c>
      <c r="Q22" s="13"/>
      <c r="R22" s="44"/>
      <c r="S22" s="87">
        <v>6.6299999999999998E-2</v>
      </c>
      <c r="T22" s="13"/>
      <c r="U22" s="20">
        <v>1018.1</v>
      </c>
      <c r="Y22" s="1">
        <v>8</v>
      </c>
      <c r="AG22" s="1"/>
    </row>
    <row r="23" spans="1:33" x14ac:dyDescent="0.3">
      <c r="B23" s="23">
        <v>0.49513888888888885</v>
      </c>
      <c r="C23" s="73">
        <v>4</v>
      </c>
      <c r="D23" s="103">
        <f t="shared" si="0"/>
        <v>104</v>
      </c>
      <c r="E23" s="95"/>
      <c r="F23" s="44"/>
      <c r="G23" s="96"/>
      <c r="H23" s="13">
        <v>6.6900000000000001E-2</v>
      </c>
      <c r="I23" s="13"/>
      <c r="J23" s="50">
        <v>411.7</v>
      </c>
      <c r="K23" s="13"/>
      <c r="L23" s="73"/>
      <c r="M23" s="111"/>
      <c r="N23" s="23">
        <v>0.59236111111111112</v>
      </c>
      <c r="O23" s="74">
        <v>1</v>
      </c>
      <c r="P23" s="103">
        <f t="shared" si="1"/>
        <v>115</v>
      </c>
      <c r="Q23" s="13"/>
      <c r="R23" s="44"/>
      <c r="S23" s="87">
        <v>5.33E-2</v>
      </c>
      <c r="T23" s="13"/>
      <c r="U23" s="20">
        <v>994</v>
      </c>
      <c r="Y23" s="1">
        <v>9</v>
      </c>
      <c r="AG23" s="1"/>
    </row>
    <row r="24" spans="1:33" x14ac:dyDescent="0.3">
      <c r="B24" s="23">
        <v>0.49652777777777773</v>
      </c>
      <c r="C24" s="73">
        <v>2</v>
      </c>
      <c r="D24" s="103">
        <f t="shared" si="0"/>
        <v>106</v>
      </c>
      <c r="E24" s="95"/>
      <c r="F24" s="44"/>
      <c r="G24" s="96"/>
      <c r="H24" s="13">
        <v>6.6199999999999995E-2</v>
      </c>
      <c r="I24" s="13"/>
      <c r="J24" s="50">
        <v>397</v>
      </c>
      <c r="K24" s="13"/>
      <c r="L24" s="73"/>
      <c r="M24" s="111"/>
      <c r="N24" s="23">
        <v>0.59375</v>
      </c>
      <c r="O24" s="74">
        <v>2</v>
      </c>
      <c r="P24" s="103">
        <f t="shared" si="1"/>
        <v>117</v>
      </c>
      <c r="Q24" s="13"/>
      <c r="R24" s="44"/>
      <c r="S24" s="87">
        <v>5.5100000000000003E-2</v>
      </c>
      <c r="T24" s="13"/>
      <c r="U24" s="20">
        <v>1035.4000000000001</v>
      </c>
      <c r="Y24" s="1">
        <v>10</v>
      </c>
      <c r="AE24" s="7" t="s">
        <v>19</v>
      </c>
      <c r="AG24" s="1"/>
    </row>
    <row r="25" spans="1:33" x14ac:dyDescent="0.3">
      <c r="B25" s="23">
        <v>1.3888888888888889E-3</v>
      </c>
      <c r="C25" s="73">
        <v>7</v>
      </c>
      <c r="D25" s="103">
        <f t="shared" si="0"/>
        <v>113</v>
      </c>
      <c r="E25" s="95"/>
      <c r="F25" s="44"/>
      <c r="G25" s="96"/>
      <c r="H25" s="13">
        <v>6.0199999999999997E-2</v>
      </c>
      <c r="I25" s="13"/>
      <c r="J25" s="50">
        <v>407</v>
      </c>
      <c r="K25" s="13"/>
      <c r="L25" s="13"/>
      <c r="M25" s="111"/>
      <c r="N25" s="23">
        <v>0.59444444444444444</v>
      </c>
      <c r="O25" s="74">
        <v>1</v>
      </c>
      <c r="P25" s="103">
        <f t="shared" si="1"/>
        <v>118</v>
      </c>
      <c r="Q25" s="13"/>
      <c r="R25" s="13"/>
      <c r="S25" s="87"/>
      <c r="T25" s="13"/>
      <c r="U25" s="20">
        <v>994.6</v>
      </c>
      <c r="Y25" s="7" t="s">
        <v>20</v>
      </c>
      <c r="Z25" s="7" t="e">
        <v>#DIV/0!</v>
      </c>
      <c r="AC25" s="7" t="s">
        <v>25</v>
      </c>
      <c r="AD25" s="7">
        <v>0</v>
      </c>
      <c r="AE25" s="7">
        <v>0</v>
      </c>
      <c r="AG25" s="1"/>
    </row>
    <row r="26" spans="1:33" x14ac:dyDescent="0.3">
      <c r="A26" s="104"/>
      <c r="B26" s="79"/>
      <c r="C26" s="73"/>
      <c r="D26" s="38">
        <v>170</v>
      </c>
      <c r="E26" s="95"/>
      <c r="F26" s="44"/>
      <c r="G26" s="96"/>
      <c r="H26" s="13"/>
      <c r="I26" s="13"/>
      <c r="J26" s="50">
        <v>411.7</v>
      </c>
      <c r="K26" s="13"/>
      <c r="L26" s="78"/>
      <c r="M26" s="111"/>
      <c r="N26" s="23">
        <v>0.62986111111111109</v>
      </c>
      <c r="O26" s="74">
        <v>51</v>
      </c>
      <c r="P26" s="103">
        <f t="shared" si="1"/>
        <v>169</v>
      </c>
      <c r="Q26" s="13"/>
      <c r="R26" s="96"/>
      <c r="S26" s="87">
        <v>5.9799999999999999E-2</v>
      </c>
      <c r="T26" s="13"/>
      <c r="U26" s="20"/>
      <c r="W26" s="6"/>
      <c r="X26" s="5"/>
      <c r="AG26" s="1"/>
    </row>
    <row r="27" spans="1:33" x14ac:dyDescent="0.3">
      <c r="B27" s="79"/>
      <c r="C27" s="73"/>
      <c r="D27" s="102"/>
      <c r="E27" s="95"/>
      <c r="F27" s="44"/>
      <c r="G27" s="96"/>
      <c r="H27" s="13"/>
      <c r="I27" s="13"/>
      <c r="K27" s="13"/>
      <c r="L27" s="73"/>
      <c r="M27" s="111"/>
      <c r="N27" s="23">
        <v>0.63194444444444442</v>
      </c>
      <c r="O27" s="74">
        <v>3</v>
      </c>
      <c r="P27" s="103">
        <f t="shared" si="1"/>
        <v>172</v>
      </c>
      <c r="Q27" s="13"/>
      <c r="R27" s="96"/>
      <c r="S27" s="87">
        <v>7.5899999999999995E-2</v>
      </c>
      <c r="T27" s="13"/>
      <c r="U27" s="20">
        <v>859</v>
      </c>
      <c r="Y27" s="1">
        <v>1</v>
      </c>
      <c r="AG27" s="1"/>
    </row>
    <row r="28" spans="1:33" x14ac:dyDescent="0.3">
      <c r="B28" s="79"/>
      <c r="C28" s="73"/>
      <c r="D28" s="102"/>
      <c r="F28" s="36">
        <v>446.9</v>
      </c>
      <c r="G28" s="96"/>
      <c r="H28" s="13"/>
      <c r="I28" s="13"/>
      <c r="J28" s="2"/>
      <c r="K28" s="13"/>
      <c r="L28" s="73"/>
      <c r="M28" s="111"/>
      <c r="N28" s="23">
        <v>0.63263888888888886</v>
      </c>
      <c r="O28" s="74">
        <v>1</v>
      </c>
      <c r="P28" s="103">
        <f t="shared" si="1"/>
        <v>173</v>
      </c>
      <c r="Q28" s="13"/>
      <c r="R28" s="96"/>
      <c r="S28" s="87">
        <v>6.2700000000000006E-2</v>
      </c>
      <c r="T28" s="13"/>
      <c r="U28" s="20">
        <v>844.4</v>
      </c>
      <c r="Y28" s="1">
        <v>2</v>
      </c>
      <c r="AG28" s="1"/>
    </row>
    <row r="29" spans="1:33" x14ac:dyDescent="0.3">
      <c r="B29" s="79"/>
      <c r="C29" s="74"/>
      <c r="D29" s="102"/>
      <c r="E29" s="95"/>
      <c r="F29" s="44"/>
      <c r="G29" s="96"/>
      <c r="H29" s="13"/>
      <c r="I29" s="13"/>
      <c r="J29" s="2"/>
      <c r="K29" s="13"/>
      <c r="L29" s="73"/>
      <c r="M29" s="111"/>
      <c r="N29" s="13"/>
      <c r="O29" s="74"/>
      <c r="Q29" s="13"/>
      <c r="R29" s="96"/>
      <c r="S29" s="13"/>
      <c r="T29" s="13"/>
      <c r="U29" s="1"/>
      <c r="Y29" s="1">
        <v>3</v>
      </c>
      <c r="AG29" s="1"/>
    </row>
    <row r="30" spans="1:33" x14ac:dyDescent="0.3">
      <c r="B30" s="79"/>
      <c r="C30" s="73"/>
      <c r="D30" s="102"/>
      <c r="E30" s="95"/>
      <c r="F30" s="44"/>
      <c r="G30" s="96"/>
      <c r="H30" s="13"/>
      <c r="I30" s="13"/>
      <c r="J30" s="2"/>
      <c r="K30" s="13"/>
      <c r="L30" s="73"/>
      <c r="M30" s="111"/>
      <c r="N30" s="13"/>
      <c r="O30" s="74"/>
      <c r="Q30" s="13"/>
      <c r="R30" s="96"/>
      <c r="S30" s="13"/>
      <c r="T30" s="13"/>
      <c r="U30" s="1"/>
      <c r="Y30" s="1">
        <v>4</v>
      </c>
      <c r="AG30" s="1"/>
    </row>
    <row r="31" spans="1:33" x14ac:dyDescent="0.3">
      <c r="B31" s="79"/>
      <c r="C31" s="73"/>
      <c r="D31" s="102"/>
      <c r="E31" s="87"/>
      <c r="F31" s="44"/>
      <c r="G31" s="96"/>
      <c r="H31" s="13"/>
      <c r="I31" s="13"/>
      <c r="J31" s="2"/>
      <c r="K31" s="13"/>
      <c r="L31" s="73"/>
      <c r="M31" s="111"/>
      <c r="N31" s="13"/>
      <c r="O31" s="74"/>
      <c r="Q31" s="13"/>
      <c r="R31" s="96"/>
      <c r="S31" s="13"/>
      <c r="T31" s="13"/>
      <c r="U31" s="1"/>
      <c r="Y31" s="1">
        <v>5</v>
      </c>
      <c r="AG31" s="1"/>
    </row>
    <row r="32" spans="1:33" x14ac:dyDescent="0.3">
      <c r="B32" s="79"/>
      <c r="C32" s="73"/>
      <c r="D32" s="102"/>
      <c r="E32" s="95"/>
      <c r="F32" s="44"/>
      <c r="G32" s="96"/>
      <c r="H32" s="13"/>
      <c r="I32" s="13"/>
      <c r="J32" s="2"/>
      <c r="K32" s="13"/>
      <c r="L32" s="73"/>
      <c r="M32" s="111"/>
      <c r="N32" s="13"/>
      <c r="O32" s="74"/>
      <c r="Q32" s="13"/>
      <c r="R32" s="96"/>
      <c r="S32" s="13"/>
      <c r="T32" s="13"/>
      <c r="U32" s="1"/>
      <c r="Y32" s="1">
        <v>6</v>
      </c>
      <c r="AG32" s="1"/>
    </row>
    <row r="33" spans="1:33" x14ac:dyDescent="0.3">
      <c r="B33" s="79"/>
      <c r="C33" s="73"/>
      <c r="D33" s="102"/>
      <c r="E33" s="87"/>
      <c r="F33" s="13"/>
      <c r="G33" s="96"/>
      <c r="H33" s="13"/>
      <c r="I33" s="13"/>
      <c r="J33" s="2"/>
      <c r="K33" s="13"/>
      <c r="L33" s="73"/>
      <c r="M33" s="111"/>
      <c r="N33" s="13"/>
      <c r="O33" s="74"/>
      <c r="Q33" s="13"/>
      <c r="R33" s="96"/>
      <c r="S33" s="13"/>
      <c r="T33" s="13"/>
      <c r="U33" s="1"/>
      <c r="Y33" s="1">
        <v>7</v>
      </c>
      <c r="AG33" s="1"/>
    </row>
    <row r="34" spans="1:33" x14ac:dyDescent="0.3">
      <c r="B34" s="79"/>
      <c r="C34" s="87"/>
      <c r="D34" s="102"/>
      <c r="E34" s="87"/>
      <c r="F34" s="13"/>
      <c r="G34" s="96"/>
      <c r="H34" s="13"/>
      <c r="I34" s="13"/>
      <c r="J34" s="2"/>
      <c r="K34" s="13"/>
      <c r="L34" s="73"/>
      <c r="M34" s="111"/>
      <c r="N34" s="13"/>
      <c r="O34" s="74"/>
      <c r="Q34" s="13"/>
      <c r="R34" s="96"/>
      <c r="S34" s="13"/>
      <c r="T34" s="13"/>
      <c r="U34" s="1"/>
      <c r="Y34" s="1">
        <v>8</v>
      </c>
      <c r="AG34" s="1"/>
    </row>
    <row r="35" spans="1:33" x14ac:dyDescent="0.3">
      <c r="B35" s="79"/>
      <c r="C35" s="73"/>
      <c r="D35" s="102"/>
      <c r="E35" s="87"/>
      <c r="F35" s="13"/>
      <c r="G35" s="96"/>
      <c r="I35" s="13"/>
      <c r="J35" s="2"/>
      <c r="K35" s="13"/>
      <c r="L35" s="73"/>
      <c r="M35" s="111"/>
      <c r="N35" s="13"/>
      <c r="O35" s="74"/>
      <c r="Q35" s="13"/>
      <c r="R35" s="96"/>
      <c r="S35" s="13"/>
      <c r="T35" s="13"/>
      <c r="U35" s="1"/>
      <c r="Y35" s="1">
        <v>9</v>
      </c>
      <c r="AG35" s="1"/>
    </row>
    <row r="36" spans="1:33" x14ac:dyDescent="0.3">
      <c r="B36" s="79"/>
      <c r="C36" s="73"/>
      <c r="D36" s="102"/>
      <c r="E36" s="87"/>
      <c r="F36" s="13"/>
      <c r="G36" s="96"/>
      <c r="H36" s="13"/>
      <c r="I36" s="13"/>
      <c r="J36" s="2"/>
      <c r="K36" s="13"/>
      <c r="L36" s="73"/>
      <c r="M36" s="111"/>
      <c r="N36" s="13"/>
      <c r="O36" s="74"/>
      <c r="Q36" s="13"/>
      <c r="R36" s="96"/>
      <c r="S36" s="13"/>
      <c r="T36" s="13"/>
      <c r="U36" s="1"/>
      <c r="Y36" s="1">
        <v>10</v>
      </c>
      <c r="AE36" s="7" t="s">
        <v>19</v>
      </c>
      <c r="AG36" s="1"/>
    </row>
    <row r="37" spans="1:33" x14ac:dyDescent="0.3">
      <c r="B37" s="79"/>
      <c r="C37" s="73"/>
      <c r="D37" s="102"/>
      <c r="E37" s="87"/>
      <c r="F37" s="13"/>
      <c r="G37" s="96"/>
      <c r="H37" s="13"/>
      <c r="I37" s="13"/>
      <c r="J37" s="2"/>
      <c r="K37" s="13"/>
      <c r="L37" s="73"/>
      <c r="M37" s="111"/>
      <c r="N37" s="13"/>
      <c r="O37" s="74"/>
      <c r="Q37" s="13"/>
      <c r="R37" s="96"/>
      <c r="S37" s="13"/>
      <c r="T37" s="13"/>
      <c r="U37" s="1"/>
      <c r="Y37" s="7" t="s">
        <v>20</v>
      </c>
      <c r="Z37" s="7" t="e">
        <v>#DIV/0!</v>
      </c>
      <c r="AC37" s="7" t="s">
        <v>25</v>
      </c>
      <c r="AD37" s="7">
        <v>0</v>
      </c>
      <c r="AE37" s="7">
        <v>0</v>
      </c>
      <c r="AG37" s="1"/>
    </row>
    <row r="38" spans="1:33" x14ac:dyDescent="0.3">
      <c r="A38" s="104"/>
      <c r="B38" s="79"/>
      <c r="C38" s="73"/>
      <c r="D38" s="102"/>
      <c r="E38" s="87"/>
      <c r="F38" s="13"/>
      <c r="G38" s="96"/>
      <c r="H38" s="13"/>
      <c r="I38" s="13"/>
      <c r="J38" s="2"/>
      <c r="K38" s="13"/>
      <c r="L38" s="78"/>
      <c r="M38" s="111"/>
      <c r="N38" s="13"/>
      <c r="O38" s="74"/>
      <c r="Q38" s="13"/>
      <c r="R38" s="96"/>
      <c r="S38" s="13"/>
      <c r="T38" s="13"/>
      <c r="U38" s="1"/>
      <c r="W38" s="6"/>
      <c r="X38" s="5"/>
      <c r="AG38" s="1"/>
    </row>
    <row r="39" spans="1:33" x14ac:dyDescent="0.3">
      <c r="B39" s="79"/>
      <c r="C39" s="73"/>
      <c r="D39" s="102"/>
      <c r="E39" s="87"/>
      <c r="F39" s="13"/>
      <c r="G39" s="99"/>
      <c r="H39" s="13"/>
      <c r="I39" s="13"/>
      <c r="J39" s="2"/>
      <c r="K39" s="13"/>
      <c r="L39" s="73"/>
      <c r="M39" s="111"/>
      <c r="N39" s="13"/>
      <c r="O39" s="74"/>
      <c r="Q39" s="13"/>
      <c r="R39" s="96"/>
      <c r="S39" s="13"/>
      <c r="T39" s="13"/>
      <c r="U39" s="1"/>
      <c r="Y39" s="1">
        <v>1</v>
      </c>
      <c r="AG39" s="1"/>
    </row>
    <row r="40" spans="1:33" x14ac:dyDescent="0.3">
      <c r="A40" s="59"/>
      <c r="B40" s="79"/>
      <c r="C40" s="73"/>
      <c r="D40" s="102"/>
      <c r="E40" s="87"/>
      <c r="F40" s="13"/>
      <c r="G40" s="96"/>
      <c r="H40" s="13"/>
      <c r="I40" s="13"/>
      <c r="J40" s="2"/>
      <c r="K40" s="13"/>
      <c r="L40" s="73"/>
      <c r="M40" s="111"/>
      <c r="N40" s="13"/>
      <c r="O40" s="74"/>
      <c r="Q40" s="13"/>
      <c r="R40" s="96"/>
      <c r="S40" s="13"/>
      <c r="T40" s="13"/>
      <c r="U40" s="1"/>
      <c r="Y40" s="1">
        <v>2</v>
      </c>
      <c r="AG40" s="1"/>
    </row>
    <row r="41" spans="1:33" x14ac:dyDescent="0.3">
      <c r="A41" s="57"/>
      <c r="B41" s="79"/>
      <c r="C41" s="73"/>
      <c r="D41" s="102"/>
      <c r="E41" s="87"/>
      <c r="F41" s="13"/>
      <c r="G41" s="44"/>
      <c r="H41" s="13"/>
      <c r="I41" s="13"/>
      <c r="J41" s="2"/>
      <c r="K41" s="56"/>
      <c r="L41" s="13"/>
      <c r="M41" s="111"/>
      <c r="N41" s="13"/>
      <c r="O41" s="74"/>
      <c r="Q41" s="13"/>
      <c r="R41" s="96"/>
      <c r="S41" s="13"/>
      <c r="T41" s="13"/>
      <c r="U41" s="1"/>
      <c r="Y41" s="1" t="s">
        <v>20</v>
      </c>
      <c r="AG41" s="1"/>
    </row>
    <row r="42" spans="1:33" x14ac:dyDescent="0.3">
      <c r="A42" s="107"/>
      <c r="B42" s="79"/>
      <c r="C42" s="74"/>
      <c r="D42" s="102"/>
      <c r="E42" s="87"/>
      <c r="F42" s="13"/>
      <c r="G42" s="44"/>
      <c r="H42" s="13"/>
      <c r="I42" s="13"/>
      <c r="J42" s="2"/>
      <c r="K42" s="56"/>
      <c r="L42" s="73"/>
      <c r="M42" s="111"/>
      <c r="N42" s="13"/>
      <c r="O42" s="74"/>
      <c r="Q42" s="13"/>
      <c r="R42" s="96"/>
      <c r="S42" s="13"/>
      <c r="T42" s="13"/>
      <c r="U42" s="1"/>
      <c r="AG42" s="1"/>
    </row>
    <row r="43" spans="1:33" x14ac:dyDescent="0.3">
      <c r="A43" s="58"/>
      <c r="B43" s="79"/>
      <c r="C43" s="74"/>
      <c r="D43" s="102"/>
      <c r="E43" s="87"/>
      <c r="F43" s="13"/>
      <c r="G43" s="44"/>
      <c r="H43" s="13"/>
      <c r="I43" s="13"/>
      <c r="J43" s="2"/>
      <c r="K43" s="13"/>
      <c r="L43" s="73"/>
      <c r="M43" s="111"/>
      <c r="N43" s="13"/>
      <c r="O43" s="74"/>
      <c r="Q43" s="13"/>
      <c r="R43" s="96"/>
      <c r="S43" s="13"/>
      <c r="T43" s="13"/>
      <c r="U43" s="1"/>
      <c r="Y43" s="1">
        <v>1</v>
      </c>
      <c r="AG43" s="1"/>
    </row>
    <row r="44" spans="1:33" x14ac:dyDescent="0.3">
      <c r="A44" s="59"/>
      <c r="B44" s="79"/>
      <c r="C44" s="74"/>
      <c r="D44" s="102"/>
      <c r="E44" s="87"/>
      <c r="F44" s="13"/>
      <c r="G44" s="44"/>
      <c r="H44" s="13"/>
      <c r="I44" s="13"/>
      <c r="J44" s="2"/>
      <c r="K44" s="13"/>
      <c r="L44" s="73"/>
      <c r="M44" s="111"/>
      <c r="N44" s="13"/>
      <c r="O44" s="74"/>
      <c r="Q44" s="13"/>
      <c r="R44" s="96"/>
      <c r="S44" s="13"/>
      <c r="T44" s="13"/>
      <c r="U44" s="1"/>
      <c r="Y44" s="1">
        <v>2</v>
      </c>
      <c r="AG44" s="1"/>
    </row>
    <row r="45" spans="1:33" x14ac:dyDescent="0.3">
      <c r="A45" s="59"/>
      <c r="B45" s="79"/>
      <c r="C45" s="74"/>
      <c r="D45" s="102"/>
      <c r="E45" s="87"/>
      <c r="F45" s="13"/>
      <c r="G45" s="44"/>
      <c r="H45" s="13"/>
      <c r="I45" s="13"/>
      <c r="J45" s="2"/>
      <c r="K45" s="13"/>
      <c r="L45" s="73"/>
      <c r="M45" s="111"/>
      <c r="N45" s="13"/>
      <c r="O45" s="74"/>
      <c r="Q45" s="13"/>
      <c r="R45" s="96"/>
      <c r="S45" s="13"/>
      <c r="T45" s="13"/>
      <c r="U45" s="1"/>
      <c r="Y45" s="1">
        <v>3</v>
      </c>
      <c r="AG45" s="1"/>
    </row>
    <row r="46" spans="1:33" x14ac:dyDescent="0.3">
      <c r="A46" s="59"/>
      <c r="B46" s="79"/>
      <c r="C46" s="74"/>
      <c r="D46" s="102"/>
      <c r="E46" s="87"/>
      <c r="F46" s="13"/>
      <c r="G46" s="44"/>
      <c r="H46" s="13"/>
      <c r="I46" s="13"/>
      <c r="J46" s="2"/>
      <c r="K46" s="13"/>
      <c r="L46" s="73"/>
      <c r="M46" s="111"/>
      <c r="N46" s="13"/>
      <c r="O46" s="74"/>
      <c r="Q46" s="13"/>
      <c r="R46" s="96"/>
      <c r="S46" s="13"/>
      <c r="T46" s="13"/>
      <c r="U46" s="1"/>
      <c r="Y46" s="1">
        <v>4</v>
      </c>
      <c r="AG46" s="1"/>
    </row>
    <row r="47" spans="1:33" x14ac:dyDescent="0.3">
      <c r="A47" s="59"/>
      <c r="B47" s="79"/>
      <c r="C47" s="74"/>
      <c r="D47" s="102"/>
      <c r="E47" s="87"/>
      <c r="F47" s="13"/>
      <c r="G47" s="44"/>
      <c r="H47" s="13"/>
      <c r="I47" s="13"/>
      <c r="J47" s="2"/>
      <c r="K47" s="13"/>
      <c r="L47" s="73"/>
      <c r="M47" s="111"/>
      <c r="N47" s="13"/>
      <c r="O47" s="74"/>
      <c r="Q47" s="13"/>
      <c r="R47" s="96"/>
      <c r="S47" s="13"/>
      <c r="T47" s="13"/>
      <c r="U47" s="1"/>
      <c r="Y47" s="1">
        <v>5</v>
      </c>
      <c r="AG47" s="1"/>
    </row>
    <row r="48" spans="1:33" x14ac:dyDescent="0.3">
      <c r="A48" s="59"/>
      <c r="B48" s="79"/>
      <c r="C48" s="87"/>
      <c r="D48" s="102"/>
      <c r="E48" s="87"/>
      <c r="F48" s="13"/>
      <c r="G48" s="44"/>
      <c r="H48" s="13"/>
      <c r="I48" s="13"/>
      <c r="J48" s="2"/>
      <c r="K48" s="13"/>
      <c r="L48" s="73"/>
      <c r="M48" s="111"/>
      <c r="N48" s="13"/>
      <c r="O48" s="74"/>
      <c r="Q48" s="13"/>
      <c r="R48" s="96"/>
      <c r="S48" s="13"/>
      <c r="T48" s="13"/>
      <c r="U48" s="1"/>
      <c r="Y48" s="1">
        <v>6</v>
      </c>
      <c r="AG48" s="1"/>
    </row>
    <row r="49" spans="1:33" x14ac:dyDescent="0.3">
      <c r="A49" s="59"/>
      <c r="B49" s="13"/>
      <c r="C49" s="74"/>
      <c r="D49" s="102"/>
      <c r="E49" s="87"/>
      <c r="F49" s="13"/>
      <c r="G49" s="44"/>
      <c r="H49" s="13"/>
      <c r="I49" s="13"/>
      <c r="J49" s="2"/>
      <c r="K49" s="13"/>
      <c r="L49" s="73"/>
      <c r="M49" s="111"/>
      <c r="N49" s="13"/>
      <c r="O49" s="74"/>
      <c r="Q49" s="13"/>
      <c r="R49" s="96"/>
      <c r="S49" s="13"/>
      <c r="T49" s="13"/>
      <c r="U49" s="1"/>
      <c r="Y49" s="1">
        <v>9</v>
      </c>
      <c r="AG49" s="1"/>
    </row>
    <row r="50" spans="1:33" x14ac:dyDescent="0.3">
      <c r="A50" s="57"/>
      <c r="B50" s="79"/>
      <c r="C50" s="45"/>
      <c r="D50" s="102"/>
      <c r="E50" s="95"/>
      <c r="F50" s="13"/>
      <c r="G50" s="44"/>
      <c r="H50" s="13"/>
      <c r="I50" s="13"/>
      <c r="J50" s="2"/>
      <c r="K50" s="13"/>
      <c r="L50" s="73"/>
      <c r="M50" s="111"/>
      <c r="N50" s="13"/>
      <c r="O50" s="74"/>
      <c r="Q50" s="13"/>
      <c r="R50" s="96"/>
      <c r="S50" s="13"/>
      <c r="T50" s="13"/>
      <c r="U50" s="1"/>
      <c r="Y50" s="1">
        <v>10</v>
      </c>
      <c r="AG50" s="1"/>
    </row>
    <row r="51" spans="1:33" x14ac:dyDescent="0.3">
      <c r="B51" s="79"/>
      <c r="C51" s="74"/>
      <c r="D51" s="102"/>
      <c r="E51" s="95"/>
      <c r="F51" s="13"/>
      <c r="G51" s="44"/>
      <c r="H51" s="13"/>
      <c r="I51" s="13"/>
      <c r="J51" s="2"/>
      <c r="K51" s="13"/>
      <c r="L51" s="73"/>
      <c r="M51" s="111"/>
      <c r="N51" s="13"/>
      <c r="O51" s="74"/>
      <c r="Q51" s="13"/>
      <c r="R51" s="96"/>
      <c r="S51" s="13"/>
      <c r="T51" s="13"/>
      <c r="U51" s="1"/>
      <c r="Y51" s="1" t="s">
        <v>20</v>
      </c>
      <c r="AG51" s="1"/>
    </row>
    <row r="52" spans="1:33" x14ac:dyDescent="0.3">
      <c r="B52" s="79"/>
      <c r="C52" s="74"/>
      <c r="D52" s="102"/>
      <c r="E52" s="95"/>
      <c r="F52" s="13"/>
      <c r="G52" s="44"/>
      <c r="H52" s="13"/>
      <c r="I52" s="13"/>
      <c r="J52" s="2"/>
      <c r="K52" s="13"/>
      <c r="L52" s="73"/>
      <c r="M52" s="13"/>
      <c r="N52" s="13"/>
      <c r="O52" s="74"/>
      <c r="Q52" s="13"/>
      <c r="R52" s="96"/>
      <c r="S52" s="13"/>
      <c r="T52" s="13"/>
      <c r="U52" s="1"/>
      <c r="AG52" s="1"/>
    </row>
    <row r="53" spans="1:33" x14ac:dyDescent="0.3">
      <c r="B53" s="79"/>
      <c r="C53" s="74"/>
      <c r="D53" s="102"/>
      <c r="E53" s="95"/>
      <c r="F53" s="13"/>
      <c r="G53" s="44"/>
      <c r="H53" s="13"/>
      <c r="I53" s="13"/>
      <c r="J53" s="2"/>
      <c r="K53" s="13"/>
      <c r="L53" s="73"/>
      <c r="M53" s="13"/>
      <c r="N53" s="13"/>
      <c r="O53" s="74"/>
      <c r="Q53" s="13"/>
      <c r="R53" s="96"/>
      <c r="S53" s="13"/>
      <c r="T53" s="13"/>
      <c r="U53" s="1"/>
      <c r="Y53" s="1">
        <v>1</v>
      </c>
      <c r="AG53" s="1"/>
    </row>
    <row r="54" spans="1:33" x14ac:dyDescent="0.3">
      <c r="B54" s="79"/>
      <c r="C54" s="74"/>
      <c r="D54" s="102"/>
      <c r="E54" s="95"/>
      <c r="F54" s="13"/>
      <c r="G54" s="44"/>
      <c r="H54" s="13"/>
      <c r="I54" s="13"/>
      <c r="J54" s="2"/>
      <c r="K54" s="56"/>
      <c r="L54" s="73"/>
      <c r="M54" s="13"/>
      <c r="N54" s="13"/>
      <c r="O54" s="74"/>
      <c r="Q54" s="13"/>
      <c r="R54" s="96"/>
      <c r="S54" s="13"/>
      <c r="T54" s="13"/>
      <c r="U54" s="1"/>
      <c r="Y54" s="1">
        <v>2</v>
      </c>
      <c r="AG54" s="1"/>
    </row>
    <row r="55" spans="1:33" x14ac:dyDescent="0.3">
      <c r="B55" s="79"/>
      <c r="C55" s="73"/>
      <c r="D55" s="102"/>
      <c r="E55" s="95"/>
      <c r="F55" s="13"/>
      <c r="G55" s="44"/>
      <c r="H55" s="13"/>
      <c r="I55" s="13"/>
      <c r="J55" s="2"/>
      <c r="K55" s="13"/>
      <c r="L55" s="74"/>
      <c r="M55" s="13"/>
      <c r="N55" s="13"/>
      <c r="O55" s="74"/>
      <c r="Q55" s="13"/>
      <c r="R55" s="96"/>
      <c r="S55" s="13"/>
      <c r="T55" s="13"/>
      <c r="U55" s="1"/>
      <c r="Y55" s="1">
        <v>3</v>
      </c>
      <c r="AG55" s="1"/>
    </row>
    <row r="56" spans="1:33" x14ac:dyDescent="0.3">
      <c r="B56" s="79"/>
      <c r="C56" s="73"/>
      <c r="D56" s="102"/>
      <c r="E56" s="95"/>
      <c r="F56" s="13"/>
      <c r="G56" s="44"/>
      <c r="H56" s="13"/>
      <c r="I56" s="13"/>
      <c r="J56" s="2"/>
      <c r="K56" s="13"/>
      <c r="L56" s="74"/>
      <c r="M56" s="13"/>
      <c r="N56" s="13"/>
      <c r="O56" s="74"/>
      <c r="Q56" s="13"/>
      <c r="R56" s="96"/>
      <c r="S56" s="13"/>
      <c r="T56" s="13"/>
      <c r="U56" s="1"/>
      <c r="Y56" s="1">
        <v>4</v>
      </c>
      <c r="AG56" s="1"/>
    </row>
    <row r="57" spans="1:33" x14ac:dyDescent="0.3">
      <c r="B57" s="79"/>
      <c r="C57" s="73"/>
      <c r="D57" s="102"/>
      <c r="E57" s="95"/>
      <c r="F57" s="13"/>
      <c r="G57" s="44"/>
      <c r="H57" s="13"/>
      <c r="I57" s="13"/>
      <c r="J57" s="2"/>
      <c r="K57" s="13"/>
      <c r="L57" s="74"/>
      <c r="M57" s="13"/>
      <c r="N57" s="13"/>
      <c r="O57" s="74"/>
      <c r="Q57" s="13"/>
      <c r="R57" s="96"/>
      <c r="S57" s="13"/>
      <c r="T57" s="13"/>
      <c r="U57" s="1"/>
      <c r="Y57" s="1">
        <v>5</v>
      </c>
      <c r="AG57" s="1"/>
    </row>
    <row r="58" spans="1:33" x14ac:dyDescent="0.3">
      <c r="B58" s="79"/>
      <c r="C58" s="73"/>
      <c r="D58" s="102"/>
      <c r="E58" s="95"/>
      <c r="F58" s="13"/>
      <c r="G58" s="44"/>
      <c r="H58" s="13"/>
      <c r="I58" s="13"/>
      <c r="J58" s="2"/>
      <c r="K58" s="13"/>
      <c r="L58" s="98"/>
      <c r="M58" s="13"/>
      <c r="N58" s="13"/>
      <c r="O58" s="74"/>
      <c r="Q58" s="13"/>
      <c r="R58" s="13"/>
      <c r="S58" s="13"/>
      <c r="T58" s="13"/>
      <c r="U58" s="1"/>
      <c r="Y58" s="1">
        <v>6</v>
      </c>
      <c r="AG58" s="1"/>
    </row>
    <row r="59" spans="1:33" x14ac:dyDescent="0.3">
      <c r="B59" s="79"/>
      <c r="C59" s="73"/>
      <c r="D59" s="102"/>
      <c r="E59" s="95"/>
      <c r="F59" s="13"/>
      <c r="G59" s="44"/>
      <c r="H59" s="13"/>
      <c r="I59" s="13"/>
      <c r="J59" s="2"/>
      <c r="K59" s="13"/>
      <c r="L59" s="98"/>
      <c r="M59" s="13"/>
      <c r="N59" s="13"/>
      <c r="O59" s="74"/>
      <c r="Q59" s="13"/>
      <c r="R59" s="13"/>
      <c r="S59" s="13"/>
      <c r="T59" s="13"/>
      <c r="U59" s="1"/>
      <c r="Y59" s="1">
        <v>7</v>
      </c>
      <c r="AG59" s="1"/>
    </row>
    <row r="60" spans="1:33" x14ac:dyDescent="0.3">
      <c r="B60" s="79"/>
      <c r="C60" s="73"/>
      <c r="D60" s="102"/>
      <c r="E60" s="95"/>
      <c r="F60" s="13"/>
      <c r="G60" s="44"/>
      <c r="H60" s="13"/>
      <c r="I60" s="13"/>
      <c r="J60" s="2"/>
      <c r="K60" s="13"/>
      <c r="L60" s="13"/>
      <c r="M60" s="13"/>
      <c r="N60" s="13"/>
      <c r="O60" s="74"/>
      <c r="Q60" s="13"/>
      <c r="R60" s="13"/>
      <c r="S60" s="13"/>
      <c r="T60" s="13"/>
      <c r="U60" s="1"/>
      <c r="Y60" s="1">
        <v>8</v>
      </c>
      <c r="AG60" s="1"/>
    </row>
    <row r="61" spans="1:33" x14ac:dyDescent="0.3">
      <c r="B61" s="79"/>
      <c r="C61" s="73"/>
      <c r="D61" s="102"/>
      <c r="E61" s="95"/>
      <c r="F61" s="13"/>
      <c r="G61" s="44"/>
      <c r="H61" s="13"/>
      <c r="I61" s="13"/>
      <c r="J61" s="2"/>
      <c r="K61" s="13"/>
      <c r="L61" s="13"/>
      <c r="M61" s="13"/>
      <c r="N61" s="13"/>
      <c r="O61" s="74"/>
      <c r="Q61" s="13"/>
      <c r="R61" s="13"/>
      <c r="S61" s="13"/>
      <c r="T61" s="13"/>
      <c r="U61" s="1"/>
      <c r="Y61" s="1">
        <v>9</v>
      </c>
      <c r="AG61" s="1"/>
    </row>
    <row r="62" spans="1:33" x14ac:dyDescent="0.3">
      <c r="B62" s="79"/>
      <c r="C62" s="45"/>
      <c r="D62" s="102"/>
      <c r="E62" s="95"/>
      <c r="F62" s="13"/>
      <c r="G62" s="44"/>
      <c r="H62" s="13"/>
      <c r="I62" s="13"/>
      <c r="J62" s="2"/>
      <c r="K62" s="13"/>
      <c r="L62" s="13"/>
      <c r="M62" s="13"/>
      <c r="O62" s="74"/>
      <c r="Q62" s="13"/>
      <c r="R62" s="13"/>
      <c r="S62" s="13"/>
      <c r="T62" s="13"/>
      <c r="U62" s="1"/>
      <c r="Y62" s="1">
        <v>10</v>
      </c>
      <c r="AG62" s="1"/>
    </row>
    <row r="63" spans="1:33" x14ac:dyDescent="0.3">
      <c r="B63" s="22"/>
      <c r="C63" s="12"/>
      <c r="D63" s="102"/>
      <c r="E63" s="16"/>
      <c r="J63" s="2"/>
      <c r="K63" s="13"/>
      <c r="M63" s="1" t="s">
        <v>20</v>
      </c>
      <c r="U63" s="1"/>
      <c r="Y63" s="1" t="s">
        <v>20</v>
      </c>
      <c r="AG63" s="1"/>
    </row>
    <row r="64" spans="1:33" x14ac:dyDescent="0.3">
      <c r="B64" s="22"/>
      <c r="C64" s="12"/>
      <c r="D64" s="102"/>
      <c r="E64" s="16"/>
      <c r="J64" s="2"/>
      <c r="K64" s="13"/>
      <c r="U64" s="1"/>
      <c r="AG64" s="1"/>
    </row>
    <row r="65" spans="2:33" x14ac:dyDescent="0.3">
      <c r="B65" s="22"/>
      <c r="C65" s="12"/>
      <c r="D65" s="102"/>
      <c r="E65" s="16"/>
      <c r="J65" s="2"/>
      <c r="K65" s="13"/>
      <c r="M65" s="1">
        <v>1</v>
      </c>
      <c r="U65" s="1"/>
      <c r="Y65" s="1">
        <v>1</v>
      </c>
      <c r="AG65" s="1"/>
    </row>
    <row r="66" spans="2:33" x14ac:dyDescent="0.3">
      <c r="B66" s="22"/>
      <c r="C66" s="12"/>
      <c r="D66" s="102"/>
      <c r="E66" s="16"/>
      <c r="J66" s="2"/>
      <c r="K66" s="13"/>
      <c r="M66" s="1">
        <v>2</v>
      </c>
      <c r="U66" s="1"/>
      <c r="Y66" s="1">
        <v>2</v>
      </c>
      <c r="AG66" s="1"/>
    </row>
    <row r="67" spans="2:33" x14ac:dyDescent="0.3">
      <c r="B67" s="22"/>
      <c r="C67" s="12"/>
      <c r="D67" s="102"/>
      <c r="E67" s="16"/>
      <c r="J67" s="2"/>
      <c r="K67" s="13"/>
      <c r="M67" s="1">
        <v>3</v>
      </c>
      <c r="U67" s="1"/>
      <c r="Y67" s="1">
        <v>3</v>
      </c>
      <c r="AG67" s="1"/>
    </row>
    <row r="68" spans="2:33" x14ac:dyDescent="0.3">
      <c r="B68" s="22"/>
      <c r="C68" s="12"/>
      <c r="D68" s="102"/>
      <c r="E68" s="16"/>
      <c r="J68" s="2"/>
      <c r="K68" s="13"/>
      <c r="M68" s="1">
        <v>4</v>
      </c>
      <c r="U68" s="1"/>
      <c r="Y68" s="1">
        <v>4</v>
      </c>
      <c r="AG68" s="1"/>
    </row>
    <row r="69" spans="2:33" x14ac:dyDescent="0.3">
      <c r="B69" s="22"/>
      <c r="C69" s="12"/>
      <c r="D69" s="102"/>
      <c r="E69" s="16"/>
      <c r="J69" s="2"/>
      <c r="K69" s="13"/>
      <c r="M69" s="1">
        <v>5</v>
      </c>
      <c r="U69" s="1"/>
      <c r="Y69" s="1">
        <v>5</v>
      </c>
      <c r="AG69" s="1"/>
    </row>
    <row r="70" spans="2:33" x14ac:dyDescent="0.3">
      <c r="B70" s="22"/>
      <c r="C70" s="14"/>
      <c r="D70" s="102"/>
      <c r="E70" s="16"/>
      <c r="J70" s="2"/>
      <c r="K70" s="13"/>
      <c r="M70" s="1">
        <v>6</v>
      </c>
      <c r="U70" s="1"/>
      <c r="Y70" s="1">
        <v>6</v>
      </c>
      <c r="AG70" s="1"/>
    </row>
    <row r="71" spans="2:33" x14ac:dyDescent="0.3">
      <c r="B71" s="22"/>
      <c r="C71" s="14"/>
      <c r="D71" s="102"/>
      <c r="E71" s="16"/>
      <c r="J71" s="2"/>
      <c r="K71" s="13"/>
      <c r="M71" s="1">
        <v>7</v>
      </c>
      <c r="U71" s="1"/>
      <c r="Y71" s="1">
        <v>7</v>
      </c>
      <c r="AG71" s="1"/>
    </row>
    <row r="72" spans="2:33" x14ac:dyDescent="0.3">
      <c r="B72" s="22"/>
      <c r="C72" s="14"/>
      <c r="D72" s="102"/>
      <c r="E72" s="16"/>
      <c r="J72" s="2"/>
      <c r="K72" s="13"/>
      <c r="M72" s="1">
        <v>8</v>
      </c>
      <c r="U72" s="1"/>
      <c r="Y72" s="1">
        <v>8</v>
      </c>
      <c r="AG72" s="1"/>
    </row>
    <row r="73" spans="2:33" x14ac:dyDescent="0.3">
      <c r="B73" s="22"/>
      <c r="C73" s="14"/>
      <c r="D73" s="102"/>
      <c r="E73" s="16"/>
      <c r="J73" s="2"/>
      <c r="K73" s="13"/>
      <c r="M73" s="1">
        <v>9</v>
      </c>
      <c r="U73" s="1"/>
      <c r="Y73" s="1">
        <v>9</v>
      </c>
      <c r="AG73" s="1"/>
    </row>
    <row r="74" spans="2:33" x14ac:dyDescent="0.3">
      <c r="B74" s="22"/>
      <c r="C74" s="14"/>
      <c r="D74" s="102"/>
      <c r="E74" s="16"/>
      <c r="J74" s="2"/>
      <c r="K74" s="13"/>
      <c r="M74" s="1">
        <v>10</v>
      </c>
      <c r="U74" s="1"/>
      <c r="Y74" s="1">
        <v>10</v>
      </c>
      <c r="AG74" s="1"/>
    </row>
    <row r="75" spans="2:33" x14ac:dyDescent="0.3">
      <c r="B75" s="22"/>
      <c r="C75" s="14"/>
      <c r="D75" s="102"/>
      <c r="E75" s="16"/>
      <c r="J75" s="2"/>
      <c r="K75" s="13"/>
      <c r="M75" s="1" t="s">
        <v>20</v>
      </c>
      <c r="U75" s="1"/>
      <c r="Y75" s="1" t="s">
        <v>20</v>
      </c>
      <c r="AG75" s="1"/>
    </row>
    <row r="76" spans="2:33" x14ac:dyDescent="0.3">
      <c r="B76" s="22"/>
      <c r="C76" s="14"/>
      <c r="D76" s="102"/>
      <c r="E76" s="16"/>
      <c r="J76" s="2"/>
      <c r="K76" s="13"/>
      <c r="U76" s="1"/>
      <c r="AG76" s="1"/>
    </row>
    <row r="77" spans="2:33" x14ac:dyDescent="0.3">
      <c r="B77" s="22"/>
      <c r="C77" s="14"/>
      <c r="D77" s="102"/>
      <c r="E77" s="16"/>
      <c r="J77" s="2"/>
      <c r="K77" s="13"/>
      <c r="M77" s="1">
        <v>1</v>
      </c>
      <c r="U77" s="1"/>
      <c r="Y77" s="1">
        <v>1</v>
      </c>
      <c r="AG77" s="1"/>
    </row>
    <row r="78" spans="2:33" x14ac:dyDescent="0.3">
      <c r="B78" s="22"/>
      <c r="C78" s="14"/>
      <c r="D78" s="102"/>
      <c r="E78" s="16"/>
      <c r="J78" s="2"/>
      <c r="K78" s="13"/>
      <c r="M78" s="1">
        <v>2</v>
      </c>
      <c r="U78" s="1"/>
      <c r="Y78" s="1">
        <v>2</v>
      </c>
      <c r="AG78" s="1"/>
    </row>
    <row r="79" spans="2:33" x14ac:dyDescent="0.3">
      <c r="B79" s="22"/>
      <c r="C79" s="14"/>
      <c r="D79" s="102"/>
      <c r="E79" s="1"/>
      <c r="J79" s="2"/>
      <c r="K79" s="13"/>
      <c r="M79" s="1">
        <v>3</v>
      </c>
      <c r="U79" s="1"/>
      <c r="Y79" s="1">
        <v>3</v>
      </c>
      <c r="AG79" s="1"/>
    </row>
    <row r="80" spans="2:33" x14ac:dyDescent="0.3">
      <c r="B80" s="22"/>
      <c r="C80" s="14"/>
      <c r="D80" s="102"/>
      <c r="E80" s="16"/>
      <c r="J80" s="2"/>
      <c r="K80" s="13"/>
      <c r="M80" s="1">
        <v>4</v>
      </c>
      <c r="U80" s="1"/>
      <c r="Y80" s="1">
        <v>4</v>
      </c>
      <c r="AG80" s="1"/>
    </row>
    <row r="81" spans="1:33" x14ac:dyDescent="0.3">
      <c r="B81" s="22"/>
      <c r="C81" s="14"/>
      <c r="D81" s="102"/>
      <c r="E81" s="16"/>
      <c r="J81" s="2"/>
      <c r="M81" s="1">
        <v>5</v>
      </c>
      <c r="U81" s="1"/>
      <c r="Y81" s="1">
        <v>5</v>
      </c>
      <c r="AG81" s="1"/>
    </row>
    <row r="82" spans="1:33" x14ac:dyDescent="0.3">
      <c r="B82" s="22"/>
      <c r="C82" s="14"/>
      <c r="D82" s="102"/>
      <c r="E82" s="16"/>
      <c r="J82" s="2"/>
      <c r="M82" s="1">
        <v>6</v>
      </c>
      <c r="U82" s="1"/>
      <c r="Y82" s="1">
        <v>6</v>
      </c>
      <c r="AG82" s="1"/>
    </row>
    <row r="83" spans="1:33" x14ac:dyDescent="0.3">
      <c r="A83" s="57"/>
      <c r="E83" s="16"/>
      <c r="M83" s="1">
        <v>7</v>
      </c>
      <c r="U83" s="1"/>
      <c r="Y83" s="1">
        <v>7</v>
      </c>
      <c r="AG83" s="1"/>
    </row>
    <row r="84" spans="1:33" x14ac:dyDescent="0.3">
      <c r="B84" s="23"/>
      <c r="E84" s="16"/>
      <c r="J84" s="2"/>
      <c r="M84" s="1">
        <v>8</v>
      </c>
      <c r="U84" s="1"/>
      <c r="Y84" s="1">
        <v>8</v>
      </c>
      <c r="AG84" s="1"/>
    </row>
    <row r="85" spans="1:33" x14ac:dyDescent="0.3">
      <c r="B85" s="23"/>
      <c r="E85" s="16"/>
      <c r="J85" s="2"/>
      <c r="M85" s="1">
        <v>9</v>
      </c>
      <c r="U85" s="1"/>
      <c r="Y85" s="1">
        <v>9</v>
      </c>
      <c r="AG85" s="1"/>
    </row>
    <row r="86" spans="1:33" x14ac:dyDescent="0.3">
      <c r="B86" s="23"/>
      <c r="E86" s="16"/>
      <c r="J86" s="2"/>
      <c r="M86" s="1">
        <v>10</v>
      </c>
      <c r="U86" s="1"/>
      <c r="Y86" s="1">
        <v>10</v>
      </c>
      <c r="AG86" s="1"/>
    </row>
    <row r="87" spans="1:33" x14ac:dyDescent="0.3">
      <c r="B87" s="23"/>
      <c r="E87" s="16"/>
      <c r="J87" s="2"/>
      <c r="M87" s="1" t="s">
        <v>20</v>
      </c>
      <c r="U87" s="1"/>
      <c r="Y87" s="1" t="s">
        <v>20</v>
      </c>
      <c r="AG87" s="1"/>
    </row>
    <row r="88" spans="1:33" x14ac:dyDescent="0.3">
      <c r="B88" s="23"/>
      <c r="E88" s="16"/>
      <c r="J88" s="2"/>
      <c r="U88" s="1"/>
      <c r="AG88" s="1"/>
    </row>
    <row r="89" spans="1:33" x14ac:dyDescent="0.3">
      <c r="B89" s="23"/>
      <c r="E89" s="16"/>
      <c r="J89" s="2"/>
      <c r="M89" s="1">
        <v>1</v>
      </c>
      <c r="U89" s="1"/>
      <c r="Y89" s="1">
        <v>1</v>
      </c>
      <c r="AG89" s="1"/>
    </row>
    <row r="90" spans="1:33" x14ac:dyDescent="0.3">
      <c r="B90" s="23"/>
      <c r="E90" s="16"/>
      <c r="J90" s="2"/>
      <c r="M90" s="1">
        <v>2</v>
      </c>
      <c r="U90" s="1"/>
      <c r="Y90" s="1">
        <v>2</v>
      </c>
      <c r="AG90" s="1"/>
    </row>
    <row r="91" spans="1:33" x14ac:dyDescent="0.3">
      <c r="B91" s="23"/>
      <c r="E91" s="16"/>
      <c r="J91" s="2"/>
      <c r="M91" s="1">
        <v>3</v>
      </c>
      <c r="U91" s="1"/>
      <c r="Y91" s="1">
        <v>3</v>
      </c>
      <c r="AG91" s="1"/>
    </row>
    <row r="92" spans="1:33" x14ac:dyDescent="0.3">
      <c r="B92" s="23"/>
      <c r="E92" s="16"/>
      <c r="J92" s="2"/>
      <c r="M92" s="1">
        <v>4</v>
      </c>
      <c r="U92" s="1"/>
      <c r="Y92" s="1">
        <v>4</v>
      </c>
      <c r="AG92" s="1"/>
    </row>
    <row r="93" spans="1:33" x14ac:dyDescent="0.3">
      <c r="B93" s="23"/>
      <c r="E93" s="16"/>
      <c r="J93" s="2"/>
      <c r="M93" s="1">
        <v>5</v>
      </c>
      <c r="U93" s="1"/>
      <c r="Y93" s="1">
        <v>5</v>
      </c>
      <c r="AG93" s="1"/>
    </row>
    <row r="94" spans="1:33" x14ac:dyDescent="0.3">
      <c r="B94" s="23"/>
      <c r="E94" s="16"/>
      <c r="J94" s="2"/>
      <c r="M94" s="1">
        <v>6</v>
      </c>
      <c r="U94" s="1"/>
      <c r="Y94" s="1">
        <v>6</v>
      </c>
      <c r="AG94" s="1"/>
    </row>
    <row r="95" spans="1:33" x14ac:dyDescent="0.3">
      <c r="B95" s="23"/>
      <c r="E95" s="16"/>
      <c r="J95" s="2"/>
      <c r="M95" s="1">
        <v>7</v>
      </c>
      <c r="U95" s="1"/>
      <c r="Y95" s="1">
        <v>7</v>
      </c>
      <c r="AG95" s="1"/>
    </row>
    <row r="96" spans="1:33" x14ac:dyDescent="0.3">
      <c r="B96" s="23"/>
      <c r="E96" s="16"/>
      <c r="J96" s="2"/>
      <c r="M96" s="1">
        <v>8</v>
      </c>
      <c r="U96" s="1"/>
      <c r="Y96" s="1">
        <v>8</v>
      </c>
      <c r="AG96" s="1"/>
    </row>
    <row r="97" spans="2:33" x14ac:dyDescent="0.3">
      <c r="B97" s="23"/>
      <c r="E97" s="16"/>
      <c r="J97" s="2"/>
      <c r="M97" s="1">
        <v>9</v>
      </c>
      <c r="U97" s="1"/>
      <c r="Y97" s="1">
        <v>9</v>
      </c>
      <c r="AG97" s="1"/>
    </row>
    <row r="98" spans="2:33" x14ac:dyDescent="0.3">
      <c r="E98" s="16"/>
      <c r="J98" s="2"/>
      <c r="M98" s="1">
        <v>10</v>
      </c>
      <c r="U98" s="1"/>
      <c r="Y98" s="1">
        <v>10</v>
      </c>
      <c r="AG98" s="1"/>
    </row>
    <row r="99" spans="2:33" x14ac:dyDescent="0.3">
      <c r="J99" s="2"/>
      <c r="M99" s="1" t="s">
        <v>20</v>
      </c>
      <c r="U99" s="1"/>
      <c r="Y99" s="1" t="s">
        <v>20</v>
      </c>
      <c r="AG99" s="1"/>
    </row>
    <row r="100" spans="2:33" x14ac:dyDescent="0.3">
      <c r="J100" s="2"/>
      <c r="U100" s="1"/>
      <c r="AG100" s="1"/>
    </row>
    <row r="101" spans="2:33" x14ac:dyDescent="0.3">
      <c r="J101" s="2"/>
      <c r="U101" s="1"/>
      <c r="AG101" s="1"/>
    </row>
  </sheetData>
  <mergeCells count="3">
    <mergeCell ref="A1:J2"/>
    <mergeCell ref="L1:U2"/>
    <mergeCell ref="W1:AG2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112"/>
  <sheetViews>
    <sheetView topLeftCell="I1" zoomScaleNormal="100" workbookViewId="0">
      <pane ySplit="3" topLeftCell="A4" activePane="bottomLeft" state="frozen"/>
      <selection pane="bottomLeft" activeCell="Y24" sqref="Y24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7" width="9.109375" style="1"/>
    <col min="8" max="9" width="9.109375" style="15"/>
    <col min="10" max="10" width="14.5546875" style="15" customWidth="1"/>
    <col min="11" max="12" width="9.109375" style="1"/>
    <col min="14" max="14" width="12.109375" style="53" customWidth="1"/>
    <col min="15" max="15" width="10.88671875" style="4" customWidth="1"/>
    <col min="16" max="16" width="12.6640625" style="1" customWidth="1"/>
    <col min="17" max="18" width="12.6640625" style="35" customWidth="1"/>
    <col min="19" max="22" width="9.109375" style="1"/>
    <col min="23" max="23" width="10.44140625" style="1" bestFit="1" customWidth="1"/>
    <col min="24" max="24" width="14.5546875" style="2" customWidth="1"/>
    <col min="25" max="26" width="9.109375" style="1"/>
    <col min="29" max="29" width="10.88671875" style="4" customWidth="1"/>
    <col min="30" max="30" width="12.6640625" style="1" customWidth="1"/>
    <col min="31" max="35" width="9.109375" style="1"/>
    <col min="36" max="36" width="14.5546875" style="1" customWidth="1"/>
    <col min="37" max="38" width="9.109375" style="1"/>
  </cols>
  <sheetData>
    <row r="1" spans="1:39" ht="15" customHeight="1" x14ac:dyDescent="0.3">
      <c r="A1" s="158" t="s">
        <v>21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21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60"/>
      <c r="AC1" s="158" t="s">
        <v>22</v>
      </c>
      <c r="AD1" s="159"/>
      <c r="AE1" s="159"/>
      <c r="AF1" s="159"/>
      <c r="AG1" s="159"/>
      <c r="AH1" s="159"/>
      <c r="AI1" s="159"/>
      <c r="AJ1" s="159"/>
      <c r="AK1" s="159"/>
      <c r="AL1" s="159"/>
      <c r="AM1" s="160"/>
    </row>
    <row r="2" spans="1:39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3"/>
      <c r="AC2" s="161"/>
      <c r="AD2" s="162"/>
      <c r="AE2" s="162"/>
      <c r="AF2" s="162"/>
      <c r="AG2" s="162"/>
      <c r="AH2" s="162"/>
      <c r="AI2" s="162"/>
      <c r="AJ2" s="162"/>
      <c r="AK2" s="162"/>
      <c r="AL2" s="162"/>
      <c r="AM2" s="163"/>
    </row>
    <row r="3" spans="1:39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62" t="s">
        <v>9</v>
      </c>
      <c r="I3" s="62" t="s">
        <v>10</v>
      </c>
      <c r="J3" s="62" t="s">
        <v>11</v>
      </c>
      <c r="K3" s="2"/>
      <c r="L3" s="2"/>
      <c r="M3" s="2"/>
      <c r="N3" s="53"/>
      <c r="O3" s="6" t="s">
        <v>17</v>
      </c>
      <c r="P3" s="37" t="s">
        <v>24</v>
      </c>
      <c r="Q3" s="37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2" t="s">
        <v>10</v>
      </c>
      <c r="X3" s="8" t="s">
        <v>11</v>
      </c>
      <c r="Y3" s="2"/>
      <c r="Z3" s="2"/>
      <c r="AA3" s="2"/>
      <c r="AC3" s="6" t="s">
        <v>13</v>
      </c>
      <c r="AD3" s="5" t="s">
        <v>24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43529</v>
      </c>
      <c r="B4" s="22">
        <v>0.43263888888888885</v>
      </c>
      <c r="C4" s="40">
        <v>0</v>
      </c>
      <c r="D4" s="40">
        <v>0</v>
      </c>
      <c r="E4" s="13"/>
      <c r="F4" s="13"/>
      <c r="G4" s="13"/>
      <c r="H4" s="87">
        <v>5.62E-2</v>
      </c>
      <c r="I4" s="87"/>
      <c r="J4" s="96">
        <v>640.6</v>
      </c>
      <c r="K4" s="13"/>
      <c r="L4" s="13"/>
      <c r="M4" s="1"/>
      <c r="N4" s="56"/>
      <c r="O4" s="10">
        <v>43529</v>
      </c>
      <c r="P4" s="121">
        <v>0.56666666666666665</v>
      </c>
      <c r="Q4" s="40">
        <v>0</v>
      </c>
      <c r="R4" s="40">
        <v>0</v>
      </c>
      <c r="S4" s="13"/>
      <c r="T4" s="13"/>
      <c r="U4" s="13"/>
      <c r="V4" s="95">
        <v>0</v>
      </c>
      <c r="W4" s="13"/>
      <c r="X4" s="41">
        <v>1139.8</v>
      </c>
      <c r="Y4" s="13"/>
      <c r="AA4" s="1"/>
      <c r="AE4" s="1">
        <v>1</v>
      </c>
      <c r="AM4" s="1"/>
    </row>
    <row r="5" spans="1:39" x14ac:dyDescent="0.3">
      <c r="B5" s="22">
        <v>0.43333333333333335</v>
      </c>
      <c r="C5" s="40">
        <v>1</v>
      </c>
      <c r="D5" s="39">
        <f>SUM(D4,C5)</f>
        <v>1</v>
      </c>
      <c r="E5" s="13"/>
      <c r="F5" s="13"/>
      <c r="G5" s="13"/>
      <c r="H5" s="87">
        <v>4.2500000000000003E-2</v>
      </c>
      <c r="I5" s="87"/>
      <c r="J5" s="96">
        <v>659</v>
      </c>
      <c r="K5" s="13"/>
      <c r="L5" s="13"/>
      <c r="M5" s="1"/>
      <c r="N5" s="13"/>
      <c r="O5" s="52"/>
      <c r="P5" s="121">
        <v>0.56736111111111109</v>
      </c>
      <c r="Q5" s="39">
        <v>1</v>
      </c>
      <c r="R5" s="39">
        <f>SUM(R4,Q5)</f>
        <v>1</v>
      </c>
      <c r="S5" s="13"/>
      <c r="T5" s="13"/>
      <c r="U5" s="13"/>
      <c r="V5" s="95">
        <v>0</v>
      </c>
      <c r="W5" s="13"/>
      <c r="X5" s="41">
        <v>1147.9000000000001</v>
      </c>
      <c r="Y5" s="13"/>
      <c r="AA5" s="1"/>
      <c r="AE5" s="1">
        <v>2</v>
      </c>
      <c r="AM5" s="1"/>
    </row>
    <row r="6" spans="1:39" x14ac:dyDescent="0.3">
      <c r="B6" s="22">
        <v>0.43402777777777773</v>
      </c>
      <c r="C6" s="40">
        <v>1</v>
      </c>
      <c r="D6" s="39">
        <f t="shared" ref="D6:D27" si="0">SUM(D5,C6)</f>
        <v>2</v>
      </c>
      <c r="E6" s="13"/>
      <c r="F6" s="13"/>
      <c r="G6" s="13"/>
      <c r="H6" s="87">
        <v>4.8099999999999997E-2</v>
      </c>
      <c r="I6" s="87"/>
      <c r="J6" s="96">
        <v>620.29999999999995</v>
      </c>
      <c r="K6" s="13"/>
      <c r="L6" s="13"/>
      <c r="M6" s="1"/>
      <c r="N6" s="13"/>
      <c r="O6" s="52"/>
      <c r="P6" s="121">
        <v>0.56805555555555554</v>
      </c>
      <c r="Q6" s="39">
        <v>1</v>
      </c>
      <c r="R6" s="39">
        <f t="shared" ref="R6:R30" si="1">SUM(R5,Q6)</f>
        <v>2</v>
      </c>
      <c r="S6" s="13"/>
      <c r="T6" s="13"/>
      <c r="U6" s="13"/>
      <c r="V6" s="95">
        <v>0</v>
      </c>
      <c r="W6" s="13"/>
      <c r="X6" s="41">
        <v>1208.3</v>
      </c>
      <c r="Y6" s="13"/>
      <c r="AA6" s="1"/>
      <c r="AE6" s="1">
        <v>3</v>
      </c>
      <c r="AM6" s="1"/>
    </row>
    <row r="7" spans="1:39" x14ac:dyDescent="0.3">
      <c r="B7" s="22">
        <v>0.4375</v>
      </c>
      <c r="C7" s="40">
        <v>5</v>
      </c>
      <c r="D7" s="39">
        <f t="shared" si="0"/>
        <v>7</v>
      </c>
      <c r="E7" s="13"/>
      <c r="F7" s="13"/>
      <c r="G7" s="13"/>
      <c r="H7" s="87">
        <v>0.06</v>
      </c>
      <c r="I7" s="87"/>
      <c r="J7" s="96">
        <v>618.29999999999995</v>
      </c>
      <c r="K7" s="13"/>
      <c r="L7" s="13"/>
      <c r="M7" s="1"/>
      <c r="N7" s="13"/>
      <c r="O7" s="52"/>
      <c r="P7" s="121">
        <v>0.56944444444444442</v>
      </c>
      <c r="Q7" s="39">
        <v>2</v>
      </c>
      <c r="R7" s="39">
        <f t="shared" si="1"/>
        <v>4</v>
      </c>
      <c r="S7" s="13"/>
      <c r="T7" s="13"/>
      <c r="U7" s="13"/>
      <c r="V7" s="95">
        <v>7.0999999999999994E-2</v>
      </c>
      <c r="W7" s="13"/>
      <c r="X7" s="41">
        <v>1183.2</v>
      </c>
      <c r="Y7" s="13"/>
      <c r="AA7" s="1"/>
      <c r="AE7" s="1">
        <v>4</v>
      </c>
      <c r="AM7" s="1"/>
    </row>
    <row r="8" spans="1:39" x14ac:dyDescent="0.3">
      <c r="B8" s="22">
        <v>0.43958333333333338</v>
      </c>
      <c r="C8" s="40">
        <v>3</v>
      </c>
      <c r="D8" s="39">
        <f t="shared" si="0"/>
        <v>10</v>
      </c>
      <c r="E8" s="13"/>
      <c r="F8" s="13"/>
      <c r="G8" s="13"/>
      <c r="H8" s="87">
        <v>5.2400000000000002E-2</v>
      </c>
      <c r="I8" s="87"/>
      <c r="J8" s="96">
        <v>589.70000000000005</v>
      </c>
      <c r="K8" s="13"/>
      <c r="L8" s="13"/>
      <c r="M8" s="1"/>
      <c r="N8" s="13"/>
      <c r="O8" s="52"/>
      <c r="P8" s="121">
        <v>0.57916666666666672</v>
      </c>
      <c r="Q8" s="39">
        <v>14</v>
      </c>
      <c r="R8" s="39">
        <f t="shared" si="1"/>
        <v>18</v>
      </c>
      <c r="S8" s="13"/>
      <c r="T8" s="13"/>
      <c r="U8" s="13"/>
      <c r="V8" s="95">
        <v>0</v>
      </c>
      <c r="W8" s="13"/>
      <c r="X8" s="41"/>
      <c r="Y8" s="13"/>
      <c r="AA8" s="1"/>
      <c r="AE8" s="1">
        <v>5</v>
      </c>
      <c r="AM8" s="1"/>
    </row>
    <row r="9" spans="1:39" x14ac:dyDescent="0.3">
      <c r="B9" s="22">
        <v>0.44027777777777777</v>
      </c>
      <c r="C9" s="40">
        <v>1</v>
      </c>
      <c r="D9" s="39">
        <f t="shared" si="0"/>
        <v>11</v>
      </c>
      <c r="E9" s="13"/>
      <c r="F9" s="13"/>
      <c r="G9" s="13"/>
      <c r="H9" s="87">
        <v>4.5999999999999999E-2</v>
      </c>
      <c r="I9" s="87"/>
      <c r="J9" s="96">
        <v>556.79999999999995</v>
      </c>
      <c r="K9" s="13"/>
      <c r="L9" s="13"/>
      <c r="M9" s="1"/>
      <c r="N9" s="13"/>
      <c r="O9" s="52"/>
      <c r="P9" s="121">
        <v>0.5805555555555556</v>
      </c>
      <c r="Q9" s="39">
        <v>2</v>
      </c>
      <c r="R9" s="39">
        <f t="shared" si="1"/>
        <v>20</v>
      </c>
      <c r="S9" s="13"/>
      <c r="T9" s="13"/>
      <c r="U9" s="13"/>
      <c r="V9" s="95">
        <v>4.3999999999999997E-2</v>
      </c>
      <c r="W9" s="13"/>
      <c r="X9" s="41"/>
      <c r="Y9" s="13"/>
      <c r="AA9" s="1"/>
      <c r="AE9" s="1">
        <v>6</v>
      </c>
      <c r="AM9" s="1"/>
    </row>
    <row r="10" spans="1:39" x14ac:dyDescent="0.3">
      <c r="B10" s="22">
        <v>0.46249999999999997</v>
      </c>
      <c r="C10" s="40">
        <v>32</v>
      </c>
      <c r="D10" s="39">
        <f t="shared" si="0"/>
        <v>43</v>
      </c>
      <c r="E10" s="13"/>
      <c r="F10" s="13"/>
      <c r="G10" s="13"/>
      <c r="H10" s="87">
        <v>7.4399999999999994E-2</v>
      </c>
      <c r="I10" s="87"/>
      <c r="J10" s="96">
        <v>594.79999999999995</v>
      </c>
      <c r="K10" s="13"/>
      <c r="L10" s="13"/>
      <c r="M10" s="1"/>
      <c r="N10" s="13"/>
      <c r="O10" s="52"/>
      <c r="P10" s="121">
        <v>0.60416666666666663</v>
      </c>
      <c r="Q10" s="39">
        <v>34</v>
      </c>
      <c r="R10" s="39">
        <f t="shared" si="1"/>
        <v>54</v>
      </c>
      <c r="S10" s="13"/>
      <c r="T10" s="13"/>
      <c r="U10" s="13"/>
      <c r="V10" s="95">
        <v>6.6199999999999995E-2</v>
      </c>
      <c r="W10" s="13"/>
      <c r="X10" s="41">
        <v>1095.3</v>
      </c>
      <c r="Y10" s="13"/>
      <c r="AA10" s="1"/>
      <c r="AE10" s="1">
        <v>7</v>
      </c>
      <c r="AM10" s="1"/>
    </row>
    <row r="11" spans="1:39" x14ac:dyDescent="0.3">
      <c r="A11" s="6"/>
      <c r="B11" s="22">
        <v>0.47222222222222227</v>
      </c>
      <c r="C11" s="40">
        <v>14</v>
      </c>
      <c r="D11" s="39">
        <f t="shared" si="0"/>
        <v>57</v>
      </c>
      <c r="E11" s="13"/>
      <c r="F11" s="13"/>
      <c r="G11" s="13"/>
      <c r="H11" s="87">
        <v>6.2E-2</v>
      </c>
      <c r="I11" s="87"/>
      <c r="J11" s="96">
        <v>501.6</v>
      </c>
      <c r="K11" s="13"/>
      <c r="L11" s="13"/>
      <c r="M11" s="1"/>
      <c r="N11" s="86"/>
      <c r="O11" s="52"/>
      <c r="P11" s="121">
        <v>0.60625000000000007</v>
      </c>
      <c r="Q11" s="39">
        <v>3</v>
      </c>
      <c r="R11" s="39">
        <f t="shared" si="1"/>
        <v>57</v>
      </c>
      <c r="S11" s="13"/>
      <c r="T11" s="13"/>
      <c r="U11" s="13"/>
      <c r="V11" s="95">
        <v>0</v>
      </c>
      <c r="W11" s="13"/>
      <c r="X11" s="41">
        <v>1049.8</v>
      </c>
      <c r="Y11" s="13"/>
      <c r="AA11" s="1"/>
      <c r="AE11" s="1">
        <v>8</v>
      </c>
      <c r="AM11" s="1"/>
    </row>
    <row r="12" spans="1:39" x14ac:dyDescent="0.3">
      <c r="B12" s="22">
        <v>0.47569444444444442</v>
      </c>
      <c r="C12" s="40">
        <v>5</v>
      </c>
      <c r="D12" s="39">
        <f t="shared" si="0"/>
        <v>62</v>
      </c>
      <c r="E12" s="13"/>
      <c r="F12" s="13"/>
      <c r="G12" s="13"/>
      <c r="H12" s="87">
        <v>6.3100000000000003E-2</v>
      </c>
      <c r="I12" s="87"/>
      <c r="J12" s="96">
        <v>539.9</v>
      </c>
      <c r="K12" s="13"/>
      <c r="L12" s="13"/>
      <c r="M12" s="1"/>
      <c r="N12" s="13"/>
      <c r="O12" s="52"/>
      <c r="P12" s="121">
        <v>0.6069444444444444</v>
      </c>
      <c r="Q12" s="39">
        <v>1</v>
      </c>
      <c r="R12" s="39">
        <f t="shared" si="1"/>
        <v>58</v>
      </c>
      <c r="S12" s="39"/>
      <c r="T12" s="13"/>
      <c r="U12" s="13"/>
      <c r="V12" s="95">
        <v>0</v>
      </c>
      <c r="W12" s="13"/>
      <c r="X12" s="41"/>
      <c r="Y12" s="13"/>
      <c r="AA12" s="1"/>
      <c r="AE12" s="1">
        <v>9</v>
      </c>
      <c r="AM12" s="1"/>
    </row>
    <row r="13" spans="1:39" x14ac:dyDescent="0.3">
      <c r="B13" s="22">
        <v>0.4777777777777778</v>
      </c>
      <c r="C13" s="40">
        <v>3</v>
      </c>
      <c r="D13" s="39">
        <f t="shared" si="0"/>
        <v>65</v>
      </c>
      <c r="E13" s="13"/>
      <c r="F13" s="13"/>
      <c r="G13" s="13"/>
      <c r="H13" s="87">
        <v>6.4100000000000004E-2</v>
      </c>
      <c r="I13" s="87"/>
      <c r="J13" s="96">
        <v>501.6</v>
      </c>
      <c r="K13" s="13"/>
      <c r="L13" s="13"/>
      <c r="M13" s="1"/>
      <c r="N13" s="13"/>
      <c r="O13" s="52"/>
      <c r="P13" s="121">
        <v>0.60763888888888895</v>
      </c>
      <c r="Q13" s="39">
        <v>20</v>
      </c>
      <c r="R13" s="39">
        <f t="shared" si="1"/>
        <v>78</v>
      </c>
      <c r="S13" s="39"/>
      <c r="T13" s="13"/>
      <c r="U13" s="13"/>
      <c r="V13" s="95">
        <v>6.13E-2</v>
      </c>
      <c r="W13" s="13"/>
      <c r="X13" s="49">
        <v>519.9</v>
      </c>
      <c r="Y13" s="13"/>
      <c r="AA13" s="1"/>
      <c r="AE13" s="1">
        <v>10</v>
      </c>
      <c r="AK13" s="7" t="s">
        <v>19</v>
      </c>
      <c r="AM13" s="1"/>
    </row>
    <row r="14" spans="1:39" x14ac:dyDescent="0.3">
      <c r="B14" s="22">
        <v>0.47916666666666669</v>
      </c>
      <c r="C14" s="40">
        <v>2</v>
      </c>
      <c r="D14" s="39">
        <f t="shared" si="0"/>
        <v>67</v>
      </c>
      <c r="E14" s="13"/>
      <c r="F14" s="13"/>
      <c r="G14" s="13"/>
      <c r="H14" s="87">
        <v>7.1599999999999997E-2</v>
      </c>
      <c r="I14" s="87"/>
      <c r="J14" s="96">
        <v>589.29999999999995</v>
      </c>
      <c r="K14" s="13"/>
      <c r="L14" s="13"/>
      <c r="M14" s="1"/>
      <c r="N14" s="13"/>
      <c r="O14" s="52"/>
      <c r="P14" s="121">
        <v>0.62152777777777779</v>
      </c>
      <c r="Q14" s="39">
        <v>3</v>
      </c>
      <c r="R14" s="39">
        <f t="shared" si="1"/>
        <v>81</v>
      </c>
      <c r="S14" s="13"/>
      <c r="T14" s="13"/>
      <c r="U14" s="13"/>
      <c r="V14" s="95">
        <v>0</v>
      </c>
      <c r="W14" s="13"/>
      <c r="X14" s="49">
        <v>554.20000000000005</v>
      </c>
      <c r="Y14" s="13"/>
      <c r="AA14" s="1"/>
      <c r="AE14" s="7" t="s">
        <v>20</v>
      </c>
      <c r="AF14" s="7" t="e">
        <v>#DIV/0!</v>
      </c>
      <c r="AI14" s="7" t="s">
        <v>25</v>
      </c>
      <c r="AJ14" s="7">
        <v>0</v>
      </c>
      <c r="AK14" s="7">
        <v>0</v>
      </c>
      <c r="AM14" s="1"/>
    </row>
    <row r="15" spans="1:39" x14ac:dyDescent="0.3">
      <c r="B15" s="22">
        <v>0.47986111111111113</v>
      </c>
      <c r="C15" s="40">
        <v>1</v>
      </c>
      <c r="D15" s="39">
        <f t="shared" si="0"/>
        <v>68</v>
      </c>
      <c r="E15" s="13"/>
      <c r="F15" s="13"/>
      <c r="G15" s="13"/>
      <c r="H15" s="87">
        <v>0</v>
      </c>
      <c r="I15" s="87"/>
      <c r="J15" s="108">
        <v>513</v>
      </c>
      <c r="K15" s="13"/>
      <c r="L15" s="13"/>
      <c r="M15" s="1"/>
      <c r="N15" s="13"/>
      <c r="O15" s="52"/>
      <c r="P15" s="121">
        <v>0.62361111111111112</v>
      </c>
      <c r="Q15" s="39">
        <v>1</v>
      </c>
      <c r="R15" s="39">
        <f t="shared" si="1"/>
        <v>82</v>
      </c>
      <c r="S15" s="13"/>
      <c r="T15" s="13"/>
      <c r="U15" s="13"/>
      <c r="V15" s="95">
        <v>7.0400000000000004E-2</v>
      </c>
      <c r="W15" s="13"/>
      <c r="X15" s="49">
        <v>543.79999999999995</v>
      </c>
      <c r="Y15" s="13"/>
      <c r="AA15" s="1"/>
      <c r="AC15" s="6"/>
      <c r="AD15" s="5"/>
      <c r="AM15" s="1"/>
    </row>
    <row r="16" spans="1:39" ht="13.5" customHeight="1" x14ac:dyDescent="0.3">
      <c r="B16" s="22">
        <v>0.50555555555555554</v>
      </c>
      <c r="C16" s="40">
        <v>37</v>
      </c>
      <c r="D16" s="39">
        <f t="shared" si="0"/>
        <v>105</v>
      </c>
      <c r="E16" s="13"/>
      <c r="F16" s="13"/>
      <c r="G16" s="13"/>
      <c r="H16" s="87">
        <v>7.3200000000000001E-2</v>
      </c>
      <c r="I16" s="87"/>
      <c r="J16" s="108">
        <v>349.7</v>
      </c>
      <c r="K16" s="13"/>
      <c r="L16" s="13"/>
      <c r="M16" s="1"/>
      <c r="N16" s="13"/>
      <c r="O16" s="52"/>
      <c r="P16" s="121">
        <v>0.62430555555555556</v>
      </c>
      <c r="Q16" s="39">
        <v>2</v>
      </c>
      <c r="R16" s="39">
        <f t="shared" si="1"/>
        <v>84</v>
      </c>
      <c r="S16" s="13"/>
      <c r="T16" s="13"/>
      <c r="U16" s="13"/>
      <c r="V16" s="95">
        <v>4.8899999999999999E-2</v>
      </c>
      <c r="W16" s="13"/>
      <c r="X16" s="49">
        <v>487.9</v>
      </c>
      <c r="Y16" s="13"/>
      <c r="AA16" s="1"/>
      <c r="AE16" s="1">
        <v>1</v>
      </c>
      <c r="AM16" s="1"/>
    </row>
    <row r="17" spans="1:39" x14ac:dyDescent="0.3">
      <c r="A17" s="10"/>
      <c r="B17" s="22">
        <v>0.50624999999999998</v>
      </c>
      <c r="C17" s="40">
        <v>1</v>
      </c>
      <c r="D17" s="39">
        <f t="shared" si="0"/>
        <v>106</v>
      </c>
      <c r="E17" s="13"/>
      <c r="F17" s="13"/>
      <c r="G17" s="13"/>
      <c r="H17" s="87">
        <v>6.6400000000000001E-2</v>
      </c>
      <c r="I17" s="87"/>
      <c r="J17" s="108">
        <v>404.2</v>
      </c>
      <c r="K17" s="13"/>
      <c r="L17" s="13"/>
      <c r="M17" s="1"/>
      <c r="N17" s="56"/>
      <c r="O17" s="52"/>
      <c r="P17" s="121">
        <v>0.62569444444444444</v>
      </c>
      <c r="Q17" s="39">
        <v>2</v>
      </c>
      <c r="R17" s="39">
        <f t="shared" si="1"/>
        <v>86</v>
      </c>
      <c r="S17" s="13"/>
      <c r="T17" s="13"/>
      <c r="U17" s="13"/>
      <c r="V17" s="95">
        <v>0</v>
      </c>
      <c r="W17" s="13"/>
      <c r="X17" s="49"/>
      <c r="Y17" s="13"/>
      <c r="AA17" s="1"/>
      <c r="AE17" s="1">
        <v>2</v>
      </c>
      <c r="AM17" s="1"/>
    </row>
    <row r="18" spans="1:39" x14ac:dyDescent="0.3">
      <c r="B18" s="22">
        <v>0.50694444444444442</v>
      </c>
      <c r="C18" s="40">
        <v>1</v>
      </c>
      <c r="D18" s="39">
        <f t="shared" si="0"/>
        <v>107</v>
      </c>
      <c r="E18" s="13"/>
      <c r="F18" s="13"/>
      <c r="G18" s="13"/>
      <c r="H18" s="87">
        <v>4.2000000000000003E-2</v>
      </c>
      <c r="I18" s="87"/>
      <c r="J18" s="108">
        <v>371.4</v>
      </c>
      <c r="K18" s="13"/>
      <c r="L18" s="13"/>
      <c r="M18" s="1"/>
      <c r="N18" s="13"/>
      <c r="O18" s="52"/>
      <c r="P18" s="121">
        <v>0.62708333333333333</v>
      </c>
      <c r="Q18" s="39">
        <v>3</v>
      </c>
      <c r="R18" s="39">
        <f t="shared" si="1"/>
        <v>89</v>
      </c>
      <c r="S18" s="13"/>
      <c r="T18" s="13"/>
      <c r="U18" s="13"/>
      <c r="V18" s="95">
        <v>7.0099999999999996E-2</v>
      </c>
      <c r="W18" s="13"/>
      <c r="X18" s="49">
        <v>455.6</v>
      </c>
      <c r="Y18" s="13"/>
      <c r="AA18" s="1"/>
      <c r="AE18" s="1">
        <v>3</v>
      </c>
      <c r="AM18" s="1"/>
    </row>
    <row r="19" spans="1:39" x14ac:dyDescent="0.3">
      <c r="B19" s="22">
        <v>0.50763888888888886</v>
      </c>
      <c r="C19" s="46">
        <v>1</v>
      </c>
      <c r="D19" s="39">
        <f t="shared" si="0"/>
        <v>108</v>
      </c>
      <c r="E19" s="13"/>
      <c r="F19" s="13"/>
      <c r="G19" s="13"/>
      <c r="H19" s="87">
        <v>4.2700000000000002E-2</v>
      </c>
      <c r="I19" s="87"/>
      <c r="J19" s="108">
        <v>398.1</v>
      </c>
      <c r="K19" s="13"/>
      <c r="L19" s="13"/>
      <c r="M19" s="1"/>
      <c r="N19" s="13"/>
      <c r="O19" s="52"/>
      <c r="P19" s="121">
        <v>0.62916666666666665</v>
      </c>
      <c r="Q19" s="39">
        <v>14</v>
      </c>
      <c r="R19" s="39">
        <f t="shared" si="1"/>
        <v>103</v>
      </c>
      <c r="S19" s="13"/>
      <c r="T19" s="13"/>
      <c r="U19" s="13"/>
      <c r="V19" s="95">
        <v>6.9599999999999995E-2</v>
      </c>
      <c r="W19" s="13"/>
      <c r="X19" s="49"/>
      <c r="Y19" s="13"/>
      <c r="AA19" s="1"/>
      <c r="AE19" s="1">
        <v>4</v>
      </c>
      <c r="AM19" s="1"/>
    </row>
    <row r="20" spans="1:39" x14ac:dyDescent="0.3">
      <c r="A20" s="75"/>
      <c r="B20" s="22">
        <v>0.5083333333333333</v>
      </c>
      <c r="C20" s="46">
        <v>1</v>
      </c>
      <c r="D20" s="39">
        <f t="shared" si="0"/>
        <v>109</v>
      </c>
      <c r="E20" s="13"/>
      <c r="F20" s="13"/>
      <c r="G20" s="13"/>
      <c r="H20" s="87">
        <v>6.1499999999999999E-2</v>
      </c>
      <c r="I20" s="87"/>
      <c r="J20" s="108">
        <v>435.8</v>
      </c>
      <c r="K20" s="13"/>
      <c r="L20" s="13"/>
      <c r="M20" s="1"/>
      <c r="N20" s="120"/>
      <c r="O20" s="52"/>
      <c r="P20" s="121">
        <v>0.63888888888888895</v>
      </c>
      <c r="Q20" s="39">
        <v>1</v>
      </c>
      <c r="R20" s="39">
        <f t="shared" si="1"/>
        <v>104</v>
      </c>
      <c r="S20" s="13"/>
      <c r="T20" s="13"/>
      <c r="U20" s="13"/>
      <c r="V20" s="95">
        <v>7.0900000000000005E-2</v>
      </c>
      <c r="W20" s="13"/>
      <c r="X20" s="49"/>
      <c r="Y20" s="13"/>
      <c r="AA20" s="1"/>
      <c r="AE20" s="1">
        <v>5</v>
      </c>
      <c r="AM20" s="1"/>
    </row>
    <row r="21" spans="1:39" x14ac:dyDescent="0.3">
      <c r="B21" s="22">
        <v>0.52986111111111112</v>
      </c>
      <c r="C21" s="39">
        <v>31</v>
      </c>
      <c r="D21" s="39">
        <f t="shared" si="0"/>
        <v>140</v>
      </c>
      <c r="E21" s="13"/>
      <c r="F21" s="13"/>
      <c r="G21" s="13"/>
      <c r="H21" s="87">
        <v>6.8400000000000002E-2</v>
      </c>
      <c r="I21" s="87"/>
      <c r="J21" s="108">
        <v>485.4</v>
      </c>
      <c r="K21" s="13"/>
      <c r="L21" s="13"/>
      <c r="M21" s="1"/>
      <c r="N21" s="13"/>
      <c r="O21" s="52"/>
      <c r="P21" s="121">
        <v>0.63958333333333328</v>
      </c>
      <c r="Q21" s="39">
        <v>1</v>
      </c>
      <c r="R21" s="39">
        <f t="shared" si="1"/>
        <v>105</v>
      </c>
      <c r="S21" s="13"/>
      <c r="T21" s="13"/>
      <c r="U21" s="13"/>
      <c r="V21" s="95">
        <v>5.1400000000000001E-2</v>
      </c>
      <c r="W21" s="13"/>
      <c r="X21" s="49">
        <v>475.1</v>
      </c>
      <c r="Y21" s="13"/>
      <c r="AA21" s="1"/>
      <c r="AE21" s="1">
        <v>6</v>
      </c>
      <c r="AM21" s="1"/>
    </row>
    <row r="22" spans="1:39" x14ac:dyDescent="0.3">
      <c r="B22" s="22">
        <v>0.53055555555555556</v>
      </c>
      <c r="C22" s="39">
        <v>1</v>
      </c>
      <c r="D22" s="39">
        <f t="shared" si="0"/>
        <v>141</v>
      </c>
      <c r="E22" s="13"/>
      <c r="F22" s="13"/>
      <c r="G22" s="13"/>
      <c r="H22" s="87">
        <v>7.2300000000000003E-2</v>
      </c>
      <c r="I22" s="87"/>
      <c r="J22" s="108">
        <v>417.7</v>
      </c>
      <c r="K22" s="13"/>
      <c r="L22" s="13"/>
      <c r="M22" s="1"/>
      <c r="N22" s="13"/>
      <c r="O22" s="52"/>
      <c r="P22" s="121">
        <v>0.64027777777777783</v>
      </c>
      <c r="Q22" s="39">
        <v>18</v>
      </c>
      <c r="R22" s="39">
        <f t="shared" si="1"/>
        <v>123</v>
      </c>
      <c r="S22" s="13"/>
      <c r="T22" s="13"/>
      <c r="U22" s="13"/>
      <c r="V22" s="95">
        <v>7.1400000000000005E-2</v>
      </c>
      <c r="W22" s="13"/>
      <c r="X22" s="41">
        <v>491.5</v>
      </c>
      <c r="Y22" s="13"/>
      <c r="AA22" s="1"/>
      <c r="AE22" s="1">
        <v>7</v>
      </c>
      <c r="AM22" s="1"/>
    </row>
    <row r="23" spans="1:39" x14ac:dyDescent="0.3">
      <c r="B23" s="22">
        <v>0.53125</v>
      </c>
      <c r="C23" s="39">
        <v>1</v>
      </c>
      <c r="D23" s="39">
        <f t="shared" si="0"/>
        <v>142</v>
      </c>
      <c r="E23" s="13"/>
      <c r="F23" s="13"/>
      <c r="G23" s="13"/>
      <c r="H23" s="87">
        <v>6.2100000000000002E-2</v>
      </c>
      <c r="I23" s="87"/>
      <c r="J23" s="108">
        <v>407.7</v>
      </c>
      <c r="K23" s="13"/>
      <c r="L23" s="13"/>
      <c r="M23" s="1"/>
      <c r="N23" s="13"/>
      <c r="O23" s="52"/>
      <c r="P23" s="121">
        <v>0.65277777777777779</v>
      </c>
      <c r="Q23" s="39">
        <v>2</v>
      </c>
      <c r="R23" s="39">
        <f t="shared" si="1"/>
        <v>125</v>
      </c>
      <c r="S23" s="13"/>
      <c r="T23" s="13"/>
      <c r="U23" s="13"/>
      <c r="V23" s="95">
        <v>8.0399999999999999E-2</v>
      </c>
      <c r="W23" s="13"/>
      <c r="X23" s="41">
        <v>489.5</v>
      </c>
      <c r="Y23" s="13"/>
      <c r="AA23" s="1"/>
      <c r="AE23" s="1">
        <v>8</v>
      </c>
      <c r="AM23" s="1"/>
    </row>
    <row r="24" spans="1:39" x14ac:dyDescent="0.3">
      <c r="B24" s="22">
        <v>0.53194444444444444</v>
      </c>
      <c r="C24" s="39">
        <v>1</v>
      </c>
      <c r="D24" s="39">
        <f t="shared" si="0"/>
        <v>143</v>
      </c>
      <c r="E24" s="13"/>
      <c r="F24" s="13"/>
      <c r="G24" s="13"/>
      <c r="H24" s="87">
        <v>7.8200000000000006E-2</v>
      </c>
      <c r="I24" s="87"/>
      <c r="J24" s="96">
        <v>437</v>
      </c>
      <c r="K24" s="13"/>
      <c r="L24" s="13"/>
      <c r="M24" s="1"/>
      <c r="N24" s="13"/>
      <c r="O24" s="52"/>
      <c r="P24" s="121">
        <v>0.65416666666666667</v>
      </c>
      <c r="Q24" s="39">
        <v>4</v>
      </c>
      <c r="R24" s="39">
        <f t="shared" si="1"/>
        <v>129</v>
      </c>
      <c r="S24" s="13"/>
      <c r="T24" s="13"/>
      <c r="U24" s="13"/>
      <c r="V24" s="95">
        <v>8.7999999999999995E-2</v>
      </c>
      <c r="W24" s="13"/>
      <c r="X24" s="49">
        <v>473.7</v>
      </c>
      <c r="Y24" s="13"/>
      <c r="AA24" s="1"/>
      <c r="AE24" s="1">
        <v>9</v>
      </c>
      <c r="AM24" s="1"/>
    </row>
    <row r="25" spans="1:39" x14ac:dyDescent="0.3">
      <c r="B25" s="22">
        <v>0.55208333333333337</v>
      </c>
      <c r="C25" s="39">
        <v>29</v>
      </c>
      <c r="D25" s="39">
        <f t="shared" si="0"/>
        <v>172</v>
      </c>
      <c r="E25" s="13"/>
      <c r="F25" s="13"/>
      <c r="G25" s="13"/>
      <c r="H25" s="87">
        <v>7.85E-2</v>
      </c>
      <c r="I25" s="87"/>
      <c r="J25" s="96">
        <v>388.5</v>
      </c>
      <c r="K25" s="13"/>
      <c r="L25" s="13"/>
      <c r="M25" s="1"/>
      <c r="N25" s="13"/>
      <c r="O25" s="52"/>
      <c r="P25" s="121">
        <v>0.65694444444444444</v>
      </c>
      <c r="Q25" s="39">
        <v>13</v>
      </c>
      <c r="R25" s="39">
        <f t="shared" si="1"/>
        <v>142</v>
      </c>
      <c r="S25" s="13"/>
      <c r="T25" s="13"/>
      <c r="U25" s="13"/>
      <c r="V25" s="95">
        <v>8.09E-2</v>
      </c>
      <c r="W25" s="13"/>
      <c r="X25" s="49">
        <v>448.3</v>
      </c>
      <c r="Y25" s="13"/>
      <c r="AA25" s="1"/>
      <c r="AE25" s="1">
        <v>10</v>
      </c>
      <c r="AK25" s="7" t="s">
        <v>19</v>
      </c>
      <c r="AM25" s="1"/>
    </row>
    <row r="26" spans="1:39" x14ac:dyDescent="0.3">
      <c r="B26" s="22">
        <v>0.55277777777777781</v>
      </c>
      <c r="C26" s="40">
        <v>1</v>
      </c>
      <c r="D26" s="39">
        <f t="shared" si="0"/>
        <v>173</v>
      </c>
      <c r="E26" s="13"/>
      <c r="F26" s="13"/>
      <c r="G26" s="13"/>
      <c r="H26" s="87">
        <v>5.7099999999999998E-2</v>
      </c>
      <c r="I26" s="87"/>
      <c r="J26" s="108">
        <v>436.9</v>
      </c>
      <c r="K26" s="13"/>
      <c r="L26" s="13"/>
      <c r="M26" s="1"/>
      <c r="N26" s="13"/>
      <c r="O26" s="52"/>
      <c r="P26" s="121">
        <v>0.66597222222222219</v>
      </c>
      <c r="Q26" s="39">
        <v>4</v>
      </c>
      <c r="R26" s="39">
        <f t="shared" si="1"/>
        <v>146</v>
      </c>
      <c r="S26" s="13"/>
      <c r="T26" s="13"/>
      <c r="U26" s="13"/>
      <c r="V26" s="95">
        <v>8.0600000000000005E-2</v>
      </c>
      <c r="W26" s="13"/>
      <c r="X26" s="49">
        <v>341.5</v>
      </c>
      <c r="Y26" s="13"/>
      <c r="AA26" s="1"/>
      <c r="AE26" s="7" t="s">
        <v>20</v>
      </c>
      <c r="AF26" s="7" t="e">
        <v>#DIV/0!</v>
      </c>
      <c r="AI26" s="7" t="s">
        <v>25</v>
      </c>
      <c r="AJ26" s="7">
        <v>0</v>
      </c>
      <c r="AK26" s="7">
        <v>0</v>
      </c>
      <c r="AM26" s="1"/>
    </row>
    <row r="27" spans="1:39" x14ac:dyDescent="0.3">
      <c r="A27" s="6"/>
      <c r="B27" s="22">
        <v>0.5541666666666667</v>
      </c>
      <c r="C27" s="46">
        <v>2</v>
      </c>
      <c r="D27" s="39">
        <f t="shared" si="0"/>
        <v>175</v>
      </c>
      <c r="E27" s="13"/>
      <c r="F27" s="13"/>
      <c r="G27" s="13"/>
      <c r="H27" s="87">
        <v>5.1900000000000002E-2</v>
      </c>
      <c r="I27" s="87"/>
      <c r="J27" s="108">
        <v>395</v>
      </c>
      <c r="K27" s="13"/>
      <c r="L27" s="13"/>
      <c r="M27" s="1"/>
      <c r="N27" s="86"/>
      <c r="O27" s="52"/>
      <c r="P27" s="121">
        <v>0.66875000000000007</v>
      </c>
      <c r="Q27" s="39">
        <v>2</v>
      </c>
      <c r="R27" s="39">
        <f t="shared" si="1"/>
        <v>148</v>
      </c>
      <c r="S27" s="13"/>
      <c r="T27" s="13"/>
      <c r="U27" s="13"/>
      <c r="V27" s="95">
        <v>7.4800000000000005E-2</v>
      </c>
      <c r="W27" s="13"/>
      <c r="Y27" s="13"/>
      <c r="AA27" s="1"/>
      <c r="AC27" s="6"/>
      <c r="AD27" s="5"/>
      <c r="AM27" s="1"/>
    </row>
    <row r="28" spans="1:39" x14ac:dyDescent="0.3">
      <c r="B28" s="22"/>
      <c r="C28" s="39"/>
      <c r="D28" s="39"/>
      <c r="E28" s="13"/>
      <c r="F28" s="13"/>
      <c r="G28" s="13"/>
      <c r="H28" s="87"/>
      <c r="I28" s="87"/>
      <c r="J28" s="87"/>
      <c r="K28" s="13"/>
      <c r="L28" s="13"/>
      <c r="M28" s="1"/>
      <c r="N28" s="13"/>
      <c r="O28" s="52"/>
      <c r="P28" s="121">
        <v>0.67013888888888884</v>
      </c>
      <c r="Q28" s="39">
        <v>22</v>
      </c>
      <c r="R28" s="39">
        <f t="shared" si="1"/>
        <v>170</v>
      </c>
      <c r="S28" s="13"/>
      <c r="T28" s="13"/>
      <c r="U28" s="13"/>
      <c r="V28" s="95">
        <v>7.4099999999999999E-2</v>
      </c>
      <c r="W28" s="13"/>
      <c r="X28" s="49">
        <v>423.5</v>
      </c>
      <c r="Y28" s="13"/>
      <c r="AA28" s="1"/>
      <c r="AE28" s="1">
        <v>1</v>
      </c>
      <c r="AM28" s="1"/>
    </row>
    <row r="29" spans="1:39" x14ac:dyDescent="0.3">
      <c r="B29" s="22"/>
      <c r="C29" s="39"/>
      <c r="D29" s="39"/>
      <c r="E29" s="13"/>
      <c r="F29" s="13"/>
      <c r="G29" s="13"/>
      <c r="H29" s="87"/>
      <c r="I29" s="87"/>
      <c r="J29" s="87"/>
      <c r="K29" s="13"/>
      <c r="L29" s="13"/>
      <c r="M29" s="1"/>
      <c r="N29" s="13"/>
      <c r="O29" s="52"/>
      <c r="P29" s="121">
        <v>0.68541666666666667</v>
      </c>
      <c r="Q29" s="39">
        <v>4</v>
      </c>
      <c r="R29" s="39">
        <f t="shared" si="1"/>
        <v>174</v>
      </c>
      <c r="S29" s="13"/>
      <c r="T29" s="13"/>
      <c r="U29" s="13"/>
      <c r="V29" s="16">
        <v>0</v>
      </c>
      <c r="W29" s="13"/>
      <c r="X29" s="49">
        <v>441</v>
      </c>
      <c r="Y29" s="13"/>
      <c r="AA29" s="1"/>
      <c r="AE29" s="1">
        <v>2</v>
      </c>
      <c r="AM29" s="1"/>
    </row>
    <row r="30" spans="1:39" x14ac:dyDescent="0.3">
      <c r="B30" s="22"/>
      <c r="C30" s="39"/>
      <c r="D30" s="39"/>
      <c r="E30" s="13"/>
      <c r="F30" s="13"/>
      <c r="G30" s="13"/>
      <c r="H30" s="87"/>
      <c r="I30" s="87"/>
      <c r="J30" s="87"/>
      <c r="K30" s="13"/>
      <c r="L30" s="13"/>
      <c r="M30" s="1"/>
      <c r="N30" s="13"/>
      <c r="O30" s="52"/>
      <c r="P30" s="121">
        <v>0.68819444444444444</v>
      </c>
      <c r="Q30" s="39">
        <v>1</v>
      </c>
      <c r="R30" s="39">
        <f t="shared" si="1"/>
        <v>175</v>
      </c>
      <c r="S30" s="13"/>
      <c r="T30" s="13"/>
      <c r="U30" s="13"/>
      <c r="V30" s="95">
        <v>7.5800000000000006E-2</v>
      </c>
      <c r="W30" s="13"/>
      <c r="Y30" s="13"/>
      <c r="AA30" s="1"/>
      <c r="AE30" s="1">
        <v>3</v>
      </c>
      <c r="AM30" s="1"/>
    </row>
    <row r="31" spans="1:39" x14ac:dyDescent="0.3">
      <c r="B31" s="22"/>
      <c r="C31" s="39"/>
      <c r="D31" s="39"/>
      <c r="E31" s="13"/>
      <c r="F31" s="13"/>
      <c r="G31" s="13"/>
      <c r="H31" s="87"/>
      <c r="I31" s="87"/>
      <c r="J31" s="87"/>
      <c r="K31" s="13"/>
      <c r="L31" s="13"/>
      <c r="M31" s="1"/>
      <c r="N31" s="13"/>
      <c r="O31" s="52"/>
      <c r="P31" s="121">
        <v>0.68888888888888899</v>
      </c>
      <c r="R31" s="39"/>
      <c r="S31" s="13"/>
      <c r="T31" s="13"/>
      <c r="U31" s="13"/>
      <c r="V31" s="95">
        <v>7.8799999999999995E-2</v>
      </c>
      <c r="W31" s="13"/>
      <c r="Y31" s="13"/>
      <c r="AA31" s="1"/>
      <c r="AE31" s="1">
        <v>4</v>
      </c>
      <c r="AM31" s="1"/>
    </row>
    <row r="32" spans="1:39" x14ac:dyDescent="0.3">
      <c r="B32" s="22"/>
      <c r="C32" s="39"/>
      <c r="D32" s="39"/>
      <c r="E32" s="13"/>
      <c r="F32" s="13"/>
      <c r="G32" s="13"/>
      <c r="H32" s="87"/>
      <c r="I32" s="87"/>
      <c r="J32" s="87"/>
      <c r="K32" s="13"/>
      <c r="L32" s="13"/>
      <c r="M32" s="1"/>
      <c r="N32" s="13"/>
      <c r="O32" s="52"/>
      <c r="P32" s="73"/>
      <c r="Q32" s="39"/>
      <c r="R32" s="39"/>
      <c r="S32" s="13"/>
      <c r="T32" s="13"/>
      <c r="U32" s="13"/>
      <c r="V32" s="87"/>
      <c r="W32" s="13"/>
      <c r="X32" s="49"/>
      <c r="Y32" s="13"/>
      <c r="AA32" s="1"/>
      <c r="AE32" s="1">
        <v>5</v>
      </c>
      <c r="AM32" s="1"/>
    </row>
    <row r="33" spans="1:39" x14ac:dyDescent="0.3">
      <c r="B33" s="22"/>
      <c r="C33" s="39"/>
      <c r="D33" s="39"/>
      <c r="E33" s="13"/>
      <c r="F33" s="13"/>
      <c r="G33" s="13"/>
      <c r="H33" s="87"/>
      <c r="I33" s="87"/>
      <c r="J33" s="87"/>
      <c r="K33" s="13"/>
      <c r="L33" s="13"/>
      <c r="M33" s="1"/>
      <c r="N33" s="13"/>
      <c r="O33" s="52"/>
      <c r="P33" s="73"/>
      <c r="Q33" s="39"/>
      <c r="R33" s="39"/>
      <c r="S33" s="13"/>
      <c r="T33" s="13"/>
      <c r="U33" s="13"/>
      <c r="V33" s="87"/>
      <c r="W33" s="13"/>
      <c r="X33" s="49"/>
      <c r="Y33" s="13"/>
      <c r="AA33" s="1"/>
      <c r="AE33" s="1">
        <v>6</v>
      </c>
      <c r="AM33" s="1"/>
    </row>
    <row r="34" spans="1:39" x14ac:dyDescent="0.3">
      <c r="B34" s="22"/>
      <c r="C34" s="39"/>
      <c r="D34" s="39"/>
      <c r="E34" s="13"/>
      <c r="F34" s="13"/>
      <c r="G34" s="13"/>
      <c r="H34" s="87"/>
      <c r="I34" s="87"/>
      <c r="J34" s="87"/>
      <c r="K34" s="13"/>
      <c r="L34" s="13"/>
      <c r="M34" s="1"/>
      <c r="N34" s="13"/>
      <c r="O34" s="52"/>
      <c r="P34" s="73"/>
      <c r="Q34" s="39"/>
      <c r="R34" s="39"/>
      <c r="S34" s="13"/>
      <c r="T34" s="13"/>
      <c r="U34" s="13"/>
      <c r="V34" s="87"/>
      <c r="W34" s="13"/>
      <c r="X34" s="49"/>
      <c r="Y34" s="13"/>
      <c r="AA34" s="1"/>
      <c r="AE34" s="1">
        <v>7</v>
      </c>
      <c r="AM34" s="1"/>
    </row>
    <row r="35" spans="1:39" x14ac:dyDescent="0.3">
      <c r="B35" s="22"/>
      <c r="C35" s="39"/>
      <c r="D35" s="39"/>
      <c r="E35" s="13"/>
      <c r="F35" s="13"/>
      <c r="G35" s="13"/>
      <c r="H35" s="87"/>
      <c r="I35" s="87"/>
      <c r="J35" s="87"/>
      <c r="K35" s="13"/>
      <c r="L35" s="13"/>
      <c r="M35" s="1"/>
      <c r="N35" s="13"/>
      <c r="O35" s="52"/>
      <c r="P35" s="73"/>
      <c r="Q35" s="39"/>
      <c r="R35" s="39"/>
      <c r="S35" s="13"/>
      <c r="T35" s="13"/>
      <c r="U35" s="13"/>
      <c r="V35" s="87"/>
      <c r="W35" s="13"/>
      <c r="X35" s="49"/>
      <c r="Y35" s="13"/>
      <c r="AA35" s="1"/>
      <c r="AE35" s="1">
        <v>8</v>
      </c>
      <c r="AM35" s="1"/>
    </row>
    <row r="36" spans="1:39" x14ac:dyDescent="0.3">
      <c r="A36" s="10"/>
      <c r="B36" s="22"/>
      <c r="C36" s="39"/>
      <c r="D36" s="39"/>
      <c r="E36" s="13"/>
      <c r="F36" s="13"/>
      <c r="G36" s="13"/>
      <c r="H36" s="87"/>
      <c r="I36" s="87"/>
      <c r="J36" s="87"/>
      <c r="K36" s="13"/>
      <c r="L36" s="13"/>
      <c r="M36" s="1"/>
      <c r="N36" s="56"/>
      <c r="O36" s="52"/>
      <c r="P36" s="73"/>
      <c r="Q36" s="39"/>
      <c r="R36" s="39"/>
      <c r="S36" s="13"/>
      <c r="T36" s="13"/>
      <c r="U36" s="13"/>
      <c r="V36" s="87"/>
      <c r="W36" s="13"/>
      <c r="X36" s="49"/>
      <c r="Y36" s="13"/>
      <c r="AA36" s="1"/>
      <c r="AE36" s="1">
        <v>9</v>
      </c>
      <c r="AM36" s="1"/>
    </row>
    <row r="37" spans="1:39" x14ac:dyDescent="0.3">
      <c r="A37" s="10"/>
      <c r="B37" s="22"/>
      <c r="C37" s="39"/>
      <c r="D37" s="39"/>
      <c r="E37" s="13"/>
      <c r="F37" s="13"/>
      <c r="G37" s="13"/>
      <c r="H37" s="87"/>
      <c r="I37" s="87"/>
      <c r="J37" s="87"/>
      <c r="K37" s="13"/>
      <c r="L37" s="13"/>
      <c r="M37" s="1"/>
      <c r="N37" s="56"/>
      <c r="O37" s="52"/>
      <c r="P37" s="73"/>
      <c r="Q37" s="39"/>
      <c r="R37" s="39"/>
      <c r="S37" s="13"/>
      <c r="T37" s="13"/>
      <c r="U37" s="13"/>
      <c r="V37" s="87"/>
      <c r="W37" s="13"/>
      <c r="X37" s="49"/>
      <c r="Y37" s="13"/>
      <c r="AA37" s="1"/>
      <c r="AE37" s="1">
        <v>10</v>
      </c>
      <c r="AK37" s="7" t="s">
        <v>19</v>
      </c>
      <c r="AM37" s="1"/>
    </row>
    <row r="38" spans="1:39" x14ac:dyDescent="0.3">
      <c r="B38" s="22"/>
      <c r="C38" s="39"/>
      <c r="D38" s="39"/>
      <c r="E38" s="13"/>
      <c r="F38" s="13"/>
      <c r="G38" s="13"/>
      <c r="H38" s="87"/>
      <c r="I38" s="87"/>
      <c r="J38" s="87"/>
      <c r="K38" s="13"/>
      <c r="L38" s="13"/>
      <c r="M38" s="1"/>
      <c r="N38" s="13"/>
      <c r="O38" s="52"/>
      <c r="P38" s="73"/>
      <c r="Q38" s="39"/>
      <c r="R38" s="39"/>
      <c r="S38" s="13"/>
      <c r="T38" s="13"/>
      <c r="U38" s="13"/>
      <c r="V38" s="87"/>
      <c r="W38" s="13"/>
      <c r="X38" s="49"/>
      <c r="Y38" s="13"/>
      <c r="AA38" s="1"/>
      <c r="AE38" s="7" t="s">
        <v>20</v>
      </c>
      <c r="AF38" s="7" t="e">
        <v>#DIV/0!</v>
      </c>
      <c r="AI38" s="7" t="s">
        <v>25</v>
      </c>
      <c r="AJ38" s="7">
        <v>0</v>
      </c>
      <c r="AK38" s="7">
        <v>0</v>
      </c>
      <c r="AM38" s="1"/>
    </row>
    <row r="39" spans="1:39" x14ac:dyDescent="0.3">
      <c r="A39" s="6"/>
      <c r="B39" s="22"/>
      <c r="C39" s="39"/>
      <c r="D39" s="39"/>
      <c r="E39" s="13"/>
      <c r="F39" s="13"/>
      <c r="G39" s="13"/>
      <c r="H39" s="87"/>
      <c r="I39" s="87"/>
      <c r="J39" s="87"/>
      <c r="K39" s="13"/>
      <c r="L39" s="13"/>
      <c r="M39" s="1"/>
      <c r="N39" s="86"/>
      <c r="O39" s="52"/>
      <c r="P39" s="73"/>
      <c r="Q39" s="39"/>
      <c r="R39" s="39"/>
      <c r="S39" s="13"/>
      <c r="T39" s="13"/>
      <c r="U39" s="13"/>
      <c r="V39" s="87"/>
      <c r="W39" s="13"/>
      <c r="X39" s="49"/>
      <c r="Y39" s="13"/>
      <c r="AA39" s="1"/>
      <c r="AC39" s="6"/>
      <c r="AD39" s="5"/>
      <c r="AM39" s="1"/>
    </row>
    <row r="40" spans="1:39" x14ac:dyDescent="0.3">
      <c r="A40" s="10"/>
      <c r="B40" s="22"/>
      <c r="C40" s="39"/>
      <c r="D40" s="39"/>
      <c r="E40" s="13"/>
      <c r="F40" s="13"/>
      <c r="G40" s="13"/>
      <c r="H40" s="87"/>
      <c r="I40" s="87"/>
      <c r="J40" s="87"/>
      <c r="K40" s="13"/>
      <c r="L40" s="13"/>
      <c r="M40" s="1"/>
      <c r="N40" s="13"/>
      <c r="O40" s="52"/>
      <c r="P40" s="73"/>
      <c r="Q40" s="39"/>
      <c r="R40" s="39"/>
      <c r="S40" s="13"/>
      <c r="T40" s="13"/>
      <c r="U40" s="13"/>
      <c r="V40" s="87"/>
      <c r="W40" s="13"/>
      <c r="X40" s="49"/>
      <c r="Y40" s="13"/>
      <c r="AA40" s="1"/>
      <c r="AE40" s="1">
        <v>1</v>
      </c>
      <c r="AM40" s="1"/>
    </row>
    <row r="41" spans="1:39" x14ac:dyDescent="0.3">
      <c r="B41" s="22"/>
      <c r="C41" s="39"/>
      <c r="D41" s="39"/>
      <c r="E41" s="13"/>
      <c r="F41" s="13"/>
      <c r="G41" s="13"/>
      <c r="H41" s="87"/>
      <c r="I41" s="87"/>
      <c r="J41" s="87"/>
      <c r="K41" s="13"/>
      <c r="L41" s="13"/>
      <c r="M41" s="1"/>
      <c r="N41" s="13"/>
      <c r="O41" s="52"/>
      <c r="P41" s="73"/>
      <c r="Q41" s="39"/>
      <c r="R41" s="39"/>
      <c r="S41" s="13"/>
      <c r="T41" s="13"/>
      <c r="U41" s="13"/>
      <c r="V41" s="87"/>
      <c r="W41" s="13"/>
      <c r="X41" s="49"/>
      <c r="Y41" s="13"/>
      <c r="AA41" s="1"/>
      <c r="AE41" s="1">
        <v>2</v>
      </c>
      <c r="AM41" s="1"/>
    </row>
    <row r="42" spans="1:39" x14ac:dyDescent="0.3">
      <c r="B42" s="22"/>
      <c r="C42" s="39"/>
      <c r="D42" s="39"/>
      <c r="E42" s="13"/>
      <c r="F42" s="13"/>
      <c r="G42" s="13"/>
      <c r="H42" s="87"/>
      <c r="I42" s="87"/>
      <c r="J42" s="87"/>
      <c r="K42" s="13"/>
      <c r="L42" s="13"/>
      <c r="M42" s="1"/>
      <c r="N42" s="13"/>
      <c r="O42" s="52"/>
      <c r="P42" s="73"/>
      <c r="Q42" s="39"/>
      <c r="R42" s="39"/>
      <c r="S42" s="13"/>
      <c r="T42" s="13"/>
      <c r="U42" s="13"/>
      <c r="V42" s="87"/>
      <c r="W42" s="13"/>
      <c r="X42" s="49"/>
      <c r="Y42" s="13"/>
      <c r="AA42" s="1"/>
      <c r="AE42" s="1">
        <v>3</v>
      </c>
      <c r="AM42" s="1"/>
    </row>
    <row r="43" spans="1:39" x14ac:dyDescent="0.3">
      <c r="B43" s="22"/>
      <c r="C43" s="39"/>
      <c r="D43" s="39"/>
      <c r="E43" s="13"/>
      <c r="F43" s="13"/>
      <c r="G43" s="13"/>
      <c r="H43" s="87"/>
      <c r="I43" s="87"/>
      <c r="J43" s="87"/>
      <c r="K43" s="13"/>
      <c r="L43" s="13"/>
      <c r="M43" s="1"/>
      <c r="N43" s="13"/>
      <c r="O43" s="52"/>
      <c r="P43" s="73"/>
      <c r="Q43" s="39"/>
      <c r="R43" s="39"/>
      <c r="S43" s="13"/>
      <c r="T43" s="13"/>
      <c r="U43" s="13"/>
      <c r="V43" s="87"/>
      <c r="W43" s="13"/>
      <c r="X43" s="49"/>
      <c r="Y43" s="13"/>
      <c r="AA43" s="1"/>
      <c r="AE43" s="1">
        <v>4</v>
      </c>
      <c r="AM43" s="1"/>
    </row>
    <row r="44" spans="1:39" x14ac:dyDescent="0.3">
      <c r="B44" s="22"/>
      <c r="C44" s="39"/>
      <c r="D44" s="39"/>
      <c r="E44" s="13"/>
      <c r="F44" s="13"/>
      <c r="G44" s="13"/>
      <c r="H44" s="87"/>
      <c r="I44" s="87"/>
      <c r="J44" s="87"/>
      <c r="K44" s="13"/>
      <c r="L44" s="13"/>
      <c r="M44" s="1"/>
      <c r="N44" s="13"/>
      <c r="O44" s="52"/>
      <c r="P44" s="73"/>
      <c r="Q44" s="39"/>
      <c r="R44" s="39"/>
      <c r="S44" s="13"/>
      <c r="T44" s="13"/>
      <c r="U44" s="13"/>
      <c r="V44" s="87"/>
      <c r="W44" s="13"/>
      <c r="X44" s="49"/>
      <c r="Y44" s="13"/>
      <c r="AA44" s="1"/>
      <c r="AE44" s="1">
        <v>5</v>
      </c>
      <c r="AM44" s="1"/>
    </row>
    <row r="45" spans="1:39" x14ac:dyDescent="0.3">
      <c r="B45" s="22"/>
      <c r="C45" s="39"/>
      <c r="D45" s="39"/>
      <c r="E45" s="13"/>
      <c r="F45" s="13"/>
      <c r="G45" s="13"/>
      <c r="H45" s="87"/>
      <c r="I45" s="87"/>
      <c r="J45" s="87"/>
      <c r="K45" s="13"/>
      <c r="L45" s="13"/>
      <c r="M45" s="1"/>
      <c r="N45" s="13"/>
      <c r="O45" s="52"/>
      <c r="P45" s="73"/>
      <c r="Q45" s="39"/>
      <c r="R45" s="39"/>
      <c r="S45" s="13"/>
      <c r="T45" s="13"/>
      <c r="U45" s="13"/>
      <c r="V45" s="87"/>
      <c r="W45" s="13"/>
      <c r="X45" s="49"/>
      <c r="Y45" s="13"/>
      <c r="AA45" s="1"/>
      <c r="AE45" s="1">
        <v>6</v>
      </c>
      <c r="AM45" s="1"/>
    </row>
    <row r="46" spans="1:39" x14ac:dyDescent="0.3">
      <c r="B46" s="22"/>
      <c r="C46" s="39"/>
      <c r="D46" s="39"/>
      <c r="E46" s="13"/>
      <c r="F46" s="13"/>
      <c r="G46" s="13"/>
      <c r="H46" s="87"/>
      <c r="I46" s="87"/>
      <c r="J46" s="87"/>
      <c r="K46" s="13"/>
      <c r="L46" s="13"/>
      <c r="M46" s="1"/>
      <c r="N46" s="13"/>
      <c r="O46" s="52"/>
      <c r="P46" s="73"/>
      <c r="Q46" s="39"/>
      <c r="R46" s="39"/>
      <c r="S46" s="13"/>
      <c r="T46" s="13"/>
      <c r="U46" s="13"/>
      <c r="V46" s="87"/>
      <c r="W46" s="13"/>
      <c r="X46" s="49"/>
      <c r="Y46" s="13"/>
      <c r="AA46" s="1"/>
      <c r="AE46" s="1">
        <v>7</v>
      </c>
      <c r="AM46" s="1"/>
    </row>
    <row r="47" spans="1:39" x14ac:dyDescent="0.3">
      <c r="B47" s="22"/>
      <c r="C47" s="39"/>
      <c r="D47" s="39"/>
      <c r="E47" s="13"/>
      <c r="F47" s="13"/>
      <c r="G47" s="13"/>
      <c r="H47" s="87"/>
      <c r="I47" s="87"/>
      <c r="J47" s="87"/>
      <c r="K47" s="13"/>
      <c r="L47" s="13"/>
      <c r="M47" s="1"/>
      <c r="N47" s="13"/>
      <c r="O47" s="52"/>
      <c r="P47" s="73"/>
      <c r="Q47" s="39"/>
      <c r="R47" s="39"/>
      <c r="S47" s="13"/>
      <c r="T47" s="13"/>
      <c r="U47" s="13"/>
      <c r="V47" s="87"/>
      <c r="W47" s="13"/>
      <c r="X47" s="49"/>
      <c r="Y47" s="13"/>
      <c r="AA47" s="1"/>
      <c r="AE47" s="1">
        <v>8</v>
      </c>
      <c r="AM47" s="1"/>
    </row>
    <row r="48" spans="1:39" x14ac:dyDescent="0.3">
      <c r="B48" s="22"/>
      <c r="C48" s="39"/>
      <c r="D48" s="39"/>
      <c r="E48" s="13"/>
      <c r="F48" s="13"/>
      <c r="G48" s="13"/>
      <c r="H48" s="87"/>
      <c r="I48" s="87"/>
      <c r="J48" s="87"/>
      <c r="K48" s="13"/>
      <c r="L48" s="13"/>
      <c r="M48" s="1"/>
      <c r="N48" s="13"/>
      <c r="O48" s="52"/>
      <c r="P48" s="73"/>
      <c r="Q48" s="39"/>
      <c r="R48" s="39"/>
      <c r="S48" s="13"/>
      <c r="T48" s="13"/>
      <c r="U48" s="13"/>
      <c r="V48" s="87"/>
      <c r="W48" s="13"/>
      <c r="X48" s="49"/>
      <c r="Y48" s="13"/>
      <c r="AA48" s="1"/>
      <c r="AE48" s="1">
        <v>9</v>
      </c>
      <c r="AM48" s="1"/>
    </row>
    <row r="49" spans="2:39" x14ac:dyDescent="0.3">
      <c r="B49" s="22"/>
      <c r="C49" s="39"/>
      <c r="D49" s="39"/>
      <c r="E49" s="13"/>
      <c r="F49" s="13"/>
      <c r="G49" s="13"/>
      <c r="H49" s="87"/>
      <c r="I49" s="87"/>
      <c r="J49" s="87"/>
      <c r="K49" s="13"/>
      <c r="L49" s="13"/>
      <c r="M49" s="1"/>
      <c r="N49" s="13"/>
      <c r="O49" s="52"/>
      <c r="P49" s="73"/>
      <c r="Q49" s="39"/>
      <c r="R49" s="39"/>
      <c r="V49" s="15"/>
      <c r="X49" s="49"/>
      <c r="AA49" s="1"/>
      <c r="AE49" s="1">
        <v>10</v>
      </c>
      <c r="AM49" s="1"/>
    </row>
    <row r="50" spans="2:39" x14ac:dyDescent="0.3">
      <c r="B50" s="22"/>
      <c r="C50" s="40"/>
      <c r="D50" s="39"/>
      <c r="E50" s="13"/>
      <c r="F50" s="13"/>
      <c r="G50" s="13"/>
      <c r="H50" s="87"/>
      <c r="I50" s="87"/>
      <c r="J50" s="87"/>
      <c r="K50" s="13"/>
      <c r="L50" s="13"/>
      <c r="M50" s="1"/>
      <c r="N50" s="13"/>
      <c r="P50" s="74"/>
      <c r="Q50" s="40"/>
      <c r="R50" s="40"/>
      <c r="V50" s="15"/>
      <c r="X50" s="49"/>
      <c r="AA50" s="1"/>
      <c r="AE50" s="1" t="s">
        <v>20</v>
      </c>
      <c r="AM50" s="1"/>
    </row>
    <row r="51" spans="2:39" x14ac:dyDescent="0.3">
      <c r="B51" s="22"/>
      <c r="C51" s="47"/>
      <c r="D51" s="39"/>
      <c r="E51" s="13"/>
      <c r="F51" s="13"/>
      <c r="G51" s="13"/>
      <c r="H51" s="87"/>
      <c r="I51" s="87"/>
      <c r="J51" s="87"/>
      <c r="K51" s="13"/>
      <c r="L51" s="13"/>
      <c r="M51" s="1"/>
      <c r="N51" s="13"/>
      <c r="P51" s="45"/>
      <c r="Q51" s="47"/>
      <c r="R51" s="47"/>
      <c r="V51" s="15"/>
      <c r="X51" s="49"/>
      <c r="AA51" s="1"/>
      <c r="AM51" s="1"/>
    </row>
    <row r="52" spans="2:39" x14ac:dyDescent="0.3">
      <c r="B52" s="22"/>
      <c r="C52" s="39"/>
      <c r="D52" s="39"/>
      <c r="E52" s="13"/>
      <c r="F52" s="13"/>
      <c r="G52" s="13"/>
      <c r="H52" s="87"/>
      <c r="I52" s="87"/>
      <c r="J52" s="87"/>
      <c r="K52" s="13"/>
      <c r="L52" s="13"/>
      <c r="M52" s="1"/>
      <c r="N52" s="13"/>
      <c r="P52" s="13"/>
      <c r="Q52" s="39"/>
      <c r="R52" s="39"/>
      <c r="AA52" s="1"/>
      <c r="AE52" s="1">
        <v>1</v>
      </c>
      <c r="AM52" s="1"/>
    </row>
    <row r="53" spans="2:39" x14ac:dyDescent="0.3">
      <c r="B53" s="22"/>
      <c r="C53" s="39"/>
      <c r="D53" s="39"/>
      <c r="E53" s="13"/>
      <c r="F53" s="13"/>
      <c r="G53" s="13"/>
      <c r="H53" s="87"/>
      <c r="I53" s="87"/>
      <c r="J53" s="87"/>
      <c r="K53" s="13"/>
      <c r="L53" s="13"/>
      <c r="M53" s="1"/>
      <c r="N53" s="13"/>
      <c r="P53" s="13"/>
      <c r="Q53" s="39"/>
      <c r="R53" s="39"/>
      <c r="AA53" s="1"/>
      <c r="AE53" s="1">
        <v>2</v>
      </c>
      <c r="AM53" s="1"/>
    </row>
    <row r="54" spans="2:39" x14ac:dyDescent="0.3">
      <c r="B54" s="22"/>
      <c r="C54" s="39"/>
      <c r="D54" s="39"/>
      <c r="E54" s="13"/>
      <c r="F54" s="13"/>
      <c r="G54" s="13"/>
      <c r="H54" s="87"/>
      <c r="I54" s="87"/>
      <c r="J54" s="87"/>
      <c r="K54" s="13"/>
      <c r="L54" s="13"/>
      <c r="M54" s="1"/>
      <c r="N54" s="13"/>
      <c r="P54" s="13"/>
      <c r="Q54" s="39"/>
      <c r="R54" s="39"/>
      <c r="AA54" s="1"/>
      <c r="AE54" s="1">
        <v>3</v>
      </c>
      <c r="AM54" s="1"/>
    </row>
    <row r="55" spans="2:39" x14ac:dyDescent="0.3">
      <c r="B55" s="22"/>
      <c r="C55" s="39"/>
      <c r="D55" s="39"/>
      <c r="E55" s="13"/>
      <c r="F55" s="13"/>
      <c r="G55" s="13"/>
      <c r="H55" s="87"/>
      <c r="I55" s="87"/>
      <c r="J55" s="87"/>
      <c r="K55" s="13"/>
      <c r="L55" s="13"/>
      <c r="M55" s="1"/>
      <c r="O55" s="59"/>
      <c r="P55" s="13"/>
      <c r="Q55" s="39"/>
      <c r="R55" s="39"/>
      <c r="AA55" s="1"/>
      <c r="AE55" s="1">
        <v>4</v>
      </c>
      <c r="AM55" s="1"/>
    </row>
    <row r="56" spans="2:39" x14ac:dyDescent="0.3">
      <c r="C56" s="39"/>
      <c r="D56" s="39"/>
      <c r="E56" s="13"/>
      <c r="F56" s="13"/>
      <c r="G56" s="13"/>
      <c r="H56" s="87"/>
      <c r="I56" s="87"/>
      <c r="J56" s="87"/>
      <c r="K56" s="13"/>
      <c r="L56" s="13"/>
      <c r="M56" s="1"/>
      <c r="O56" s="59"/>
      <c r="P56" s="13"/>
      <c r="Q56" s="39"/>
      <c r="R56" s="39"/>
      <c r="AA56" s="1"/>
      <c r="AE56" s="1">
        <v>5</v>
      </c>
      <c r="AM56" s="1"/>
    </row>
    <row r="57" spans="2:39" x14ac:dyDescent="0.3">
      <c r="C57" s="39"/>
      <c r="D57" s="39"/>
      <c r="E57" s="13"/>
      <c r="F57" s="13"/>
      <c r="G57" s="13"/>
      <c r="H57" s="87"/>
      <c r="I57" s="87"/>
      <c r="J57" s="87"/>
      <c r="K57" s="13"/>
      <c r="L57" s="13"/>
      <c r="M57" s="1"/>
      <c r="O57" s="59"/>
      <c r="P57" s="13"/>
      <c r="Q57" s="39"/>
      <c r="R57" s="39"/>
      <c r="AA57" s="1"/>
      <c r="AE57" s="1">
        <v>6</v>
      </c>
      <c r="AM57" s="1"/>
    </row>
    <row r="58" spans="2:39" x14ac:dyDescent="0.3">
      <c r="C58" s="39"/>
      <c r="D58" s="39"/>
      <c r="E58" s="13"/>
      <c r="F58" s="13"/>
      <c r="G58" s="13"/>
      <c r="H58" s="87"/>
      <c r="I58" s="87"/>
      <c r="J58" s="87"/>
      <c r="K58" s="13"/>
      <c r="L58" s="13"/>
      <c r="M58" s="1"/>
      <c r="O58" s="59"/>
      <c r="P58" s="13"/>
      <c r="Q58" s="39"/>
      <c r="R58" s="39"/>
      <c r="AA58" s="1"/>
      <c r="AE58" s="1">
        <v>7</v>
      </c>
      <c r="AM58" s="1"/>
    </row>
    <row r="59" spans="2:39" x14ac:dyDescent="0.3">
      <c r="C59" s="39"/>
      <c r="D59" s="39"/>
      <c r="E59" s="13"/>
      <c r="F59" s="13"/>
      <c r="G59" s="13"/>
      <c r="H59" s="87"/>
      <c r="I59" s="87"/>
      <c r="J59" s="87"/>
      <c r="K59" s="13"/>
      <c r="L59" s="13"/>
      <c r="M59" s="1"/>
      <c r="O59" s="59"/>
      <c r="P59" s="13"/>
      <c r="Q59" s="39"/>
      <c r="R59" s="39"/>
      <c r="AA59" s="1"/>
      <c r="AE59" s="1">
        <v>8</v>
      </c>
      <c r="AM59" s="1"/>
    </row>
    <row r="60" spans="2:39" x14ac:dyDescent="0.3">
      <c r="C60" s="39"/>
      <c r="D60" s="39"/>
      <c r="E60" s="13"/>
      <c r="F60" s="13"/>
      <c r="G60" s="13"/>
      <c r="H60" s="87"/>
      <c r="I60" s="87"/>
      <c r="J60" s="87"/>
      <c r="K60" s="13"/>
      <c r="L60" s="13"/>
      <c r="M60" s="1"/>
      <c r="O60" s="59"/>
      <c r="P60" s="13"/>
      <c r="Q60" s="39"/>
      <c r="R60" s="39"/>
      <c r="AA60" s="1"/>
      <c r="AE60" s="1">
        <v>9</v>
      </c>
      <c r="AM60" s="1"/>
    </row>
    <row r="61" spans="2:39" x14ac:dyDescent="0.3">
      <c r="C61" s="39"/>
      <c r="D61" s="39"/>
      <c r="E61" s="13"/>
      <c r="F61" s="13"/>
      <c r="G61" s="13"/>
      <c r="H61" s="87"/>
      <c r="I61" s="87"/>
      <c r="J61" s="87"/>
      <c r="K61" s="13"/>
      <c r="L61" s="13"/>
      <c r="M61" s="1"/>
      <c r="O61" s="59"/>
      <c r="P61" s="13"/>
      <c r="Q61" s="39"/>
      <c r="R61" s="39"/>
      <c r="AA61" s="1"/>
      <c r="AE61" s="1">
        <v>10</v>
      </c>
      <c r="AM61" s="1"/>
    </row>
    <row r="62" spans="2:39" x14ac:dyDescent="0.3">
      <c r="C62" s="40"/>
      <c r="D62" s="40"/>
      <c r="E62" s="13"/>
      <c r="F62" s="13"/>
      <c r="G62" s="13"/>
      <c r="H62" s="87"/>
      <c r="I62" s="87"/>
      <c r="J62" s="87"/>
      <c r="K62" s="13"/>
      <c r="L62" s="13"/>
      <c r="M62" s="1"/>
      <c r="O62" s="59"/>
      <c r="P62" s="13"/>
      <c r="Q62" s="40"/>
      <c r="R62" s="40"/>
      <c r="AA62" s="1"/>
      <c r="AE62" s="1" t="s">
        <v>20</v>
      </c>
      <c r="AM62" s="1"/>
    </row>
    <row r="63" spans="2:39" x14ac:dyDescent="0.3">
      <c r="C63" s="47"/>
      <c r="D63" s="47"/>
      <c r="E63" s="13"/>
      <c r="F63" s="13"/>
      <c r="G63" s="13"/>
      <c r="H63" s="87"/>
      <c r="I63" s="87"/>
      <c r="J63" s="87"/>
      <c r="K63" s="13"/>
      <c r="L63" s="13"/>
      <c r="M63" s="1"/>
      <c r="P63" s="13"/>
      <c r="Q63" s="47"/>
      <c r="R63" s="47"/>
      <c r="AA63" s="1"/>
      <c r="AM63" s="1"/>
    </row>
    <row r="64" spans="2:39" x14ac:dyDescent="0.3">
      <c r="C64" s="40"/>
      <c r="D64" s="40"/>
      <c r="E64" s="13"/>
      <c r="F64" s="13"/>
      <c r="G64" s="13"/>
      <c r="H64" s="87"/>
      <c r="I64" s="87"/>
      <c r="J64" s="87"/>
      <c r="K64" s="13"/>
      <c r="L64" s="13"/>
      <c r="M64" s="1"/>
      <c r="P64" s="13"/>
      <c r="Q64" s="40"/>
      <c r="R64" s="40"/>
      <c r="AA64" s="1"/>
      <c r="AE64" s="1">
        <v>1</v>
      </c>
      <c r="AM64" s="1"/>
    </row>
    <row r="65" spans="3:39" x14ac:dyDescent="0.3">
      <c r="C65" s="40"/>
      <c r="D65" s="40"/>
      <c r="M65" s="1"/>
      <c r="P65" s="13"/>
      <c r="Q65" s="40"/>
      <c r="R65" s="40"/>
      <c r="AA65" s="1"/>
      <c r="AE65" s="1">
        <v>2</v>
      </c>
      <c r="AM65" s="1"/>
    </row>
    <row r="66" spans="3:39" x14ac:dyDescent="0.3">
      <c r="C66" s="40"/>
      <c r="D66" s="40"/>
      <c r="M66" s="1"/>
      <c r="P66" s="13"/>
      <c r="Q66" s="40"/>
      <c r="R66" s="40"/>
      <c r="AA66" s="1"/>
      <c r="AE66" s="1">
        <v>3</v>
      </c>
      <c r="AM66" s="1"/>
    </row>
    <row r="67" spans="3:39" x14ac:dyDescent="0.3">
      <c r="C67" s="40"/>
      <c r="D67" s="40"/>
      <c r="M67" s="1"/>
      <c r="P67" s="13"/>
      <c r="Q67" s="40"/>
      <c r="R67" s="40"/>
      <c r="AA67" s="1"/>
      <c r="AE67" s="1">
        <v>4</v>
      </c>
      <c r="AM67" s="1"/>
    </row>
    <row r="68" spans="3:39" x14ac:dyDescent="0.3">
      <c r="M68" s="1"/>
      <c r="P68" s="13"/>
      <c r="AA68" s="1"/>
      <c r="AE68" s="1">
        <v>5</v>
      </c>
      <c r="AM68" s="1"/>
    </row>
    <row r="69" spans="3:39" x14ac:dyDescent="0.3">
      <c r="C69" s="39"/>
      <c r="D69" s="39"/>
      <c r="M69" s="1"/>
      <c r="P69" s="13"/>
      <c r="Q69" s="39"/>
      <c r="R69" s="39"/>
      <c r="AA69" s="1"/>
      <c r="AE69" s="1">
        <v>6</v>
      </c>
      <c r="AM69" s="1"/>
    </row>
    <row r="70" spans="3:39" x14ac:dyDescent="0.3">
      <c r="C70" s="39"/>
      <c r="D70" s="39"/>
      <c r="M70" s="1"/>
      <c r="P70" s="13"/>
      <c r="Q70" s="39"/>
      <c r="R70" s="39"/>
      <c r="AA70" s="1"/>
      <c r="AE70" s="1">
        <v>7</v>
      </c>
      <c r="AM70" s="1"/>
    </row>
    <row r="71" spans="3:39" x14ac:dyDescent="0.3">
      <c r="M71" s="1"/>
      <c r="P71" s="13"/>
      <c r="AA71" s="1"/>
      <c r="AE71" s="1">
        <v>8</v>
      </c>
      <c r="AM71" s="1"/>
    </row>
    <row r="72" spans="3:39" x14ac:dyDescent="0.3">
      <c r="M72" s="1"/>
      <c r="P72" s="13"/>
      <c r="AA72" s="1"/>
      <c r="AE72" s="1">
        <v>9</v>
      </c>
      <c r="AM72" s="1"/>
    </row>
    <row r="73" spans="3:39" x14ac:dyDescent="0.3">
      <c r="M73" s="1"/>
      <c r="P73" s="13"/>
      <c r="AA73" s="1"/>
      <c r="AE73" s="1">
        <v>10</v>
      </c>
      <c r="AM73" s="1"/>
    </row>
    <row r="74" spans="3:39" x14ac:dyDescent="0.3">
      <c r="C74" s="40"/>
      <c r="D74" s="40"/>
      <c r="M74" s="1"/>
      <c r="P74" s="13"/>
      <c r="Q74" s="40"/>
      <c r="R74" s="40"/>
      <c r="AA74" s="1"/>
      <c r="AE74" s="1" t="s">
        <v>20</v>
      </c>
      <c r="AM74" s="1"/>
    </row>
    <row r="75" spans="3:39" x14ac:dyDescent="0.3">
      <c r="C75" s="47"/>
      <c r="D75" s="47"/>
      <c r="M75" s="1"/>
      <c r="P75" s="13"/>
      <c r="Q75" s="47"/>
      <c r="R75" s="47"/>
      <c r="AA75" s="1"/>
      <c r="AM75" s="1"/>
    </row>
    <row r="76" spans="3:39" x14ac:dyDescent="0.3">
      <c r="M76" s="1"/>
      <c r="P76" s="13"/>
      <c r="AA76" s="1"/>
      <c r="AE76" s="1">
        <v>1</v>
      </c>
      <c r="AM76" s="1"/>
    </row>
    <row r="77" spans="3:39" x14ac:dyDescent="0.3">
      <c r="M77" s="1"/>
      <c r="P77" s="13"/>
      <c r="AA77" s="1"/>
      <c r="AE77" s="1">
        <v>2</v>
      </c>
      <c r="AM77" s="1"/>
    </row>
    <row r="78" spans="3:39" x14ac:dyDescent="0.3">
      <c r="M78" s="1"/>
      <c r="P78" s="13"/>
      <c r="AA78" s="1"/>
      <c r="AE78" s="1">
        <v>3</v>
      </c>
      <c r="AM78" s="1"/>
    </row>
    <row r="79" spans="3:39" x14ac:dyDescent="0.3">
      <c r="M79" s="1"/>
      <c r="P79" s="13"/>
      <c r="AA79" s="1"/>
      <c r="AE79" s="1">
        <v>4</v>
      </c>
      <c r="AM79" s="1"/>
    </row>
    <row r="80" spans="3:39" x14ac:dyDescent="0.3">
      <c r="M80" s="1"/>
      <c r="P80" s="13"/>
      <c r="AA80" s="1"/>
      <c r="AE80" s="1">
        <v>5</v>
      </c>
      <c r="AM80" s="1"/>
    </row>
    <row r="81" spans="13:39" x14ac:dyDescent="0.3">
      <c r="M81" s="1"/>
      <c r="AA81" s="1"/>
      <c r="AE81" s="1">
        <v>6</v>
      </c>
      <c r="AM81" s="1"/>
    </row>
    <row r="82" spans="13:39" x14ac:dyDescent="0.3">
      <c r="M82" s="1"/>
      <c r="AA82" s="1"/>
      <c r="AE82" s="1">
        <v>7</v>
      </c>
      <c r="AM82" s="1"/>
    </row>
    <row r="83" spans="13:39" x14ac:dyDescent="0.3">
      <c r="M83" s="1"/>
      <c r="AA83" s="1"/>
      <c r="AE83" s="1">
        <v>8</v>
      </c>
      <c r="AM83" s="1"/>
    </row>
    <row r="84" spans="13:39" x14ac:dyDescent="0.3">
      <c r="M84" s="1"/>
      <c r="AA84" s="1"/>
      <c r="AE84" s="1">
        <v>9</v>
      </c>
      <c r="AM84" s="1"/>
    </row>
    <row r="85" spans="13:39" x14ac:dyDescent="0.3">
      <c r="M85" s="1"/>
      <c r="AA85" s="1"/>
      <c r="AE85" s="1">
        <v>10</v>
      </c>
      <c r="AM85" s="1"/>
    </row>
    <row r="86" spans="13:39" x14ac:dyDescent="0.3">
      <c r="M86" s="1"/>
      <c r="AA86" s="1"/>
      <c r="AE86" s="1" t="s">
        <v>20</v>
      </c>
      <c r="AM86" s="1"/>
    </row>
    <row r="87" spans="13:39" x14ac:dyDescent="0.3">
      <c r="M87" s="1"/>
      <c r="AA87" s="1"/>
      <c r="AM87" s="1"/>
    </row>
    <row r="88" spans="13:39" x14ac:dyDescent="0.3">
      <c r="M88" s="1"/>
      <c r="AA88" s="1"/>
      <c r="AE88" s="1">
        <v>1</v>
      </c>
      <c r="AM88" s="1"/>
    </row>
    <row r="89" spans="13:39" x14ac:dyDescent="0.3">
      <c r="M89" s="1"/>
      <c r="AA89" s="1"/>
      <c r="AE89" s="1">
        <v>2</v>
      </c>
      <c r="AM89" s="1"/>
    </row>
    <row r="90" spans="13:39" x14ac:dyDescent="0.3">
      <c r="M90" s="1"/>
      <c r="AA90" s="1"/>
      <c r="AE90" s="1">
        <v>3</v>
      </c>
      <c r="AM90" s="1"/>
    </row>
    <row r="91" spans="13:39" x14ac:dyDescent="0.3">
      <c r="M91" s="1"/>
      <c r="AA91" s="1"/>
      <c r="AE91" s="1">
        <v>4</v>
      </c>
      <c r="AM91" s="1"/>
    </row>
    <row r="92" spans="13:39" x14ac:dyDescent="0.3">
      <c r="M92" s="1"/>
      <c r="AA92" s="1"/>
      <c r="AE92" s="1">
        <v>5</v>
      </c>
      <c r="AM92" s="1"/>
    </row>
    <row r="93" spans="13:39" x14ac:dyDescent="0.3">
      <c r="M93" s="1"/>
      <c r="AA93" s="1"/>
      <c r="AE93" s="1">
        <v>6</v>
      </c>
      <c r="AM93" s="1"/>
    </row>
    <row r="94" spans="13:39" x14ac:dyDescent="0.3">
      <c r="M94" s="1"/>
      <c r="AA94" s="1"/>
      <c r="AE94" s="1">
        <v>7</v>
      </c>
      <c r="AM94" s="1"/>
    </row>
    <row r="95" spans="13:39" x14ac:dyDescent="0.3">
      <c r="M95" s="1"/>
      <c r="AA95" s="1"/>
      <c r="AE95" s="1">
        <v>8</v>
      </c>
      <c r="AM95" s="1"/>
    </row>
    <row r="96" spans="13:39" x14ac:dyDescent="0.3">
      <c r="M96" s="1"/>
      <c r="AA96" s="1"/>
      <c r="AE96" s="1">
        <v>9</v>
      </c>
      <c r="AM96" s="1"/>
    </row>
    <row r="97" spans="5:39" x14ac:dyDescent="0.3">
      <c r="M97" s="1"/>
      <c r="AA97" s="1"/>
      <c r="AE97" s="1">
        <v>10</v>
      </c>
      <c r="AM97" s="1"/>
    </row>
    <row r="98" spans="5:39" x14ac:dyDescent="0.3">
      <c r="M98" s="1"/>
      <c r="AA98" s="1"/>
      <c r="AE98" s="1" t="s">
        <v>20</v>
      </c>
      <c r="AM98" s="1"/>
    </row>
    <row r="99" spans="5:39" x14ac:dyDescent="0.3">
      <c r="M99" s="1"/>
      <c r="AA99" s="1"/>
      <c r="AM99" s="1"/>
    </row>
    <row r="100" spans="5:39" x14ac:dyDescent="0.3">
      <c r="M100" s="1"/>
      <c r="AA100" s="1"/>
      <c r="AE100" s="1">
        <v>1</v>
      </c>
      <c r="AM100" s="1"/>
    </row>
    <row r="101" spans="5:39" x14ac:dyDescent="0.3">
      <c r="M101" s="1"/>
      <c r="AA101" s="1"/>
      <c r="AE101" s="1">
        <v>2</v>
      </c>
      <c r="AM101" s="1"/>
    </row>
    <row r="102" spans="5:39" x14ac:dyDescent="0.3">
      <c r="M102" s="1"/>
      <c r="AA102" s="1"/>
      <c r="AE102" s="1">
        <v>3</v>
      </c>
      <c r="AM102" s="1"/>
    </row>
    <row r="103" spans="5:39" x14ac:dyDescent="0.3">
      <c r="M103" s="1"/>
      <c r="AA103" s="1"/>
      <c r="AE103" s="1">
        <v>4</v>
      </c>
      <c r="AM103" s="1"/>
    </row>
    <row r="104" spans="5:39" x14ac:dyDescent="0.3">
      <c r="M104" s="1"/>
      <c r="AA104" s="1"/>
      <c r="AE104" s="1">
        <v>5</v>
      </c>
      <c r="AM104" s="1"/>
    </row>
    <row r="105" spans="5:39" x14ac:dyDescent="0.3">
      <c r="M105" s="1"/>
      <c r="AA105" s="1"/>
      <c r="AE105" s="1">
        <v>6</v>
      </c>
      <c r="AM105" s="1"/>
    </row>
    <row r="106" spans="5:39" x14ac:dyDescent="0.3">
      <c r="M106" s="1"/>
      <c r="AA106" s="1"/>
      <c r="AE106" s="1">
        <v>7</v>
      </c>
      <c r="AM106" s="1"/>
    </row>
    <row r="107" spans="5:39" x14ac:dyDescent="0.3">
      <c r="M107" s="1"/>
      <c r="AA107" s="1"/>
      <c r="AE107" s="1">
        <v>8</v>
      </c>
      <c r="AM107" s="1"/>
    </row>
    <row r="108" spans="5:39" x14ac:dyDescent="0.3">
      <c r="E108" s="1">
        <v>9</v>
      </c>
      <c r="M108" s="1"/>
      <c r="S108" s="1">
        <v>9</v>
      </c>
      <c r="AA108" s="1"/>
      <c r="AE108" s="1">
        <v>9</v>
      </c>
      <c r="AM108" s="1"/>
    </row>
    <row r="109" spans="5:39" x14ac:dyDescent="0.3">
      <c r="E109" s="1">
        <v>10</v>
      </c>
      <c r="M109" s="1"/>
      <c r="S109" s="1">
        <v>10</v>
      </c>
      <c r="AA109" s="1"/>
      <c r="AE109" s="1">
        <v>10</v>
      </c>
      <c r="AM109" s="1"/>
    </row>
    <row r="110" spans="5:39" x14ac:dyDescent="0.3">
      <c r="E110" s="1" t="s">
        <v>20</v>
      </c>
      <c r="M110" s="1"/>
      <c r="S110" s="1" t="s">
        <v>20</v>
      </c>
      <c r="AA110" s="1"/>
      <c r="AE110" s="1" t="s">
        <v>20</v>
      </c>
      <c r="AM110" s="1"/>
    </row>
    <row r="111" spans="5:39" x14ac:dyDescent="0.3">
      <c r="M111" s="1"/>
      <c r="AA111" s="1"/>
      <c r="AM111" s="1"/>
    </row>
    <row r="112" spans="5:39" x14ac:dyDescent="0.3">
      <c r="M112" s="1"/>
      <c r="AA112" s="1"/>
      <c r="AM112" s="1"/>
    </row>
  </sheetData>
  <mergeCells count="3">
    <mergeCell ref="A1:M2"/>
    <mergeCell ref="O1:AA2"/>
    <mergeCell ref="AC1:A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8"/>
  <dimension ref="A1:AM112"/>
  <sheetViews>
    <sheetView topLeftCell="I1" zoomScaleNormal="100" workbookViewId="0">
      <selection activeCell="X19" sqref="X19"/>
    </sheetView>
  </sheetViews>
  <sheetFormatPr defaultRowHeight="14.4" x14ac:dyDescent="0.3"/>
  <cols>
    <col min="1" max="1" width="12.33203125" customWidth="1"/>
    <col min="2" max="2" width="10.88671875" style="4" customWidth="1"/>
    <col min="3" max="3" width="12.6640625" style="51" customWidth="1"/>
    <col min="4" max="5" width="12.6640625" style="35" customWidth="1"/>
    <col min="6" max="10" width="9.109375" style="1"/>
    <col min="11" max="11" width="14.5546875" style="2" customWidth="1"/>
    <col min="12" max="13" width="9.109375" style="1"/>
    <col min="15" max="15" width="12.88671875" customWidth="1"/>
    <col min="16" max="16" width="10.88671875" style="4" customWidth="1"/>
    <col min="17" max="17" width="12.6640625" style="1" customWidth="1"/>
    <col min="18" max="18" width="12.6640625" style="35" customWidth="1"/>
    <col min="19" max="22" width="9.109375" style="1"/>
    <col min="23" max="23" width="10.5546875" style="1" customWidth="1"/>
    <col min="24" max="24" width="14.5546875" style="1" customWidth="1"/>
    <col min="25" max="26" width="9.109375" style="1"/>
    <col min="29" max="29" width="10.88671875" style="4" customWidth="1"/>
    <col min="30" max="30" width="12.6640625" style="1" customWidth="1"/>
    <col min="31" max="35" width="9.109375" style="1"/>
    <col min="36" max="36" width="14.5546875" style="1" customWidth="1"/>
    <col min="37" max="38" width="9.109375" style="1"/>
  </cols>
  <sheetData>
    <row r="1" spans="1:39" ht="15" customHeight="1" x14ac:dyDescent="0.3">
      <c r="B1" s="158" t="s">
        <v>116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60"/>
      <c r="P1" s="158" t="s">
        <v>116</v>
      </c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60"/>
      <c r="AC1" s="158" t="s">
        <v>22</v>
      </c>
      <c r="AD1" s="159"/>
      <c r="AE1" s="159"/>
      <c r="AF1" s="159"/>
      <c r="AG1" s="159"/>
      <c r="AH1" s="159"/>
      <c r="AI1" s="159"/>
      <c r="AJ1" s="159"/>
      <c r="AK1" s="159"/>
      <c r="AL1" s="159"/>
      <c r="AM1" s="160"/>
    </row>
    <row r="2" spans="1:39" x14ac:dyDescent="0.3">
      <c r="B2" s="161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3"/>
      <c r="P2" s="161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3"/>
      <c r="AC2" s="161"/>
      <c r="AD2" s="162"/>
      <c r="AE2" s="162"/>
      <c r="AF2" s="162"/>
      <c r="AG2" s="162"/>
      <c r="AH2" s="162"/>
      <c r="AI2" s="162"/>
      <c r="AJ2" s="162"/>
      <c r="AK2" s="162"/>
      <c r="AL2" s="162"/>
      <c r="AM2" s="163"/>
    </row>
    <row r="3" spans="1:39" s="3" customFormat="1" ht="43.2" x14ac:dyDescent="0.3">
      <c r="B3" s="6" t="s">
        <v>3</v>
      </c>
      <c r="C3" s="69" t="s">
        <v>23</v>
      </c>
      <c r="D3" s="37" t="s">
        <v>5</v>
      </c>
      <c r="E3" s="37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2"/>
      <c r="M3" s="2"/>
      <c r="N3" s="2"/>
      <c r="P3" s="6" t="s">
        <v>17</v>
      </c>
      <c r="Q3" s="5" t="s">
        <v>24</v>
      </c>
      <c r="R3" s="37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2" t="s">
        <v>10</v>
      </c>
      <c r="X3" s="8" t="s">
        <v>11</v>
      </c>
      <c r="Y3" s="2"/>
      <c r="Z3" s="2"/>
      <c r="AA3" s="2"/>
      <c r="AC3" s="6" t="s">
        <v>13</v>
      </c>
      <c r="AD3" s="5" t="s">
        <v>24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43802</v>
      </c>
      <c r="B4" s="71" t="s">
        <v>117</v>
      </c>
      <c r="C4" s="12">
        <v>0</v>
      </c>
      <c r="D4" s="14">
        <v>0</v>
      </c>
      <c r="E4" s="40"/>
      <c r="I4" s="17">
        <v>0.1782</v>
      </c>
      <c r="K4" s="41">
        <v>38.200000000000003</v>
      </c>
      <c r="N4" s="1"/>
      <c r="O4" s="67"/>
      <c r="P4" s="71" t="s">
        <v>118</v>
      </c>
      <c r="Q4" s="14">
        <v>0</v>
      </c>
      <c r="R4" s="68">
        <v>0</v>
      </c>
      <c r="V4" s="15">
        <v>3.0200000000000001E-2</v>
      </c>
      <c r="X4" s="15">
        <v>1108</v>
      </c>
      <c r="AA4" s="1"/>
      <c r="AE4" s="1">
        <v>1</v>
      </c>
      <c r="AM4" s="1"/>
    </row>
    <row r="5" spans="1:39" x14ac:dyDescent="0.3">
      <c r="B5" s="71" t="s">
        <v>119</v>
      </c>
      <c r="C5" s="12">
        <v>8</v>
      </c>
      <c r="D5" s="14">
        <v>0</v>
      </c>
      <c r="E5" s="39"/>
      <c r="I5" s="17"/>
      <c r="K5" s="41">
        <v>39.200000000000003</v>
      </c>
      <c r="N5" s="1"/>
      <c r="O5" s="10">
        <v>43802</v>
      </c>
      <c r="P5" s="71" t="s">
        <v>120</v>
      </c>
      <c r="Q5" s="14">
        <v>8</v>
      </c>
      <c r="R5" s="39">
        <f>SUM(R4,Q5)</f>
        <v>8</v>
      </c>
      <c r="V5" s="15">
        <v>3.9800000000000002E-2</v>
      </c>
      <c r="X5" s="15">
        <v>1108</v>
      </c>
      <c r="AA5" s="1"/>
      <c r="AE5" s="1">
        <v>2</v>
      </c>
      <c r="AM5" s="1"/>
    </row>
    <row r="6" spans="1:39" x14ac:dyDescent="0.3">
      <c r="B6" s="71" t="s">
        <v>121</v>
      </c>
      <c r="C6" s="12">
        <v>3</v>
      </c>
      <c r="D6" s="14">
        <v>0</v>
      </c>
      <c r="E6" s="39"/>
      <c r="I6" s="17">
        <v>3.6200000000000003E-2</v>
      </c>
      <c r="K6" s="41">
        <v>486.2</v>
      </c>
      <c r="N6" s="1"/>
      <c r="P6" s="71" t="s">
        <v>122</v>
      </c>
      <c r="Q6" s="14">
        <v>2</v>
      </c>
      <c r="R6" s="39">
        <f t="shared" ref="R6:R28" si="0">SUM(R5,Q6)</f>
        <v>10</v>
      </c>
      <c r="V6" s="15">
        <v>3.5900000000000001E-2</v>
      </c>
      <c r="X6" s="15"/>
      <c r="AA6" s="1"/>
      <c r="AE6" s="1">
        <v>3</v>
      </c>
      <c r="AM6" s="1"/>
    </row>
    <row r="7" spans="1:39" x14ac:dyDescent="0.3">
      <c r="B7" s="71" t="s">
        <v>123</v>
      </c>
      <c r="C7" s="12">
        <v>3</v>
      </c>
      <c r="D7" s="14">
        <f t="shared" ref="D7:D28" si="1">SUM(C7,D6)</f>
        <v>3</v>
      </c>
      <c r="E7" s="39"/>
      <c r="I7" s="17">
        <v>4.9200000000000001E-2</v>
      </c>
      <c r="K7" s="41">
        <v>473.6</v>
      </c>
      <c r="N7" s="1"/>
      <c r="P7" s="71" t="s">
        <v>124</v>
      </c>
      <c r="Q7" s="14">
        <v>2</v>
      </c>
      <c r="R7" s="39">
        <f t="shared" si="0"/>
        <v>12</v>
      </c>
      <c r="V7" s="15">
        <v>2.29E-2</v>
      </c>
      <c r="X7" s="15"/>
      <c r="AA7" s="1"/>
      <c r="AE7" s="1">
        <v>4</v>
      </c>
      <c r="AM7" s="1"/>
    </row>
    <row r="8" spans="1:39" x14ac:dyDescent="0.3">
      <c r="B8" s="71" t="s">
        <v>125</v>
      </c>
      <c r="C8" s="12">
        <v>2</v>
      </c>
      <c r="D8" s="14">
        <f t="shared" si="1"/>
        <v>5</v>
      </c>
      <c r="E8" s="39"/>
      <c r="I8" s="17">
        <v>4.4999999999999998E-2</v>
      </c>
      <c r="K8" s="41">
        <v>457.8</v>
      </c>
      <c r="N8" s="1"/>
      <c r="P8" s="71" t="s">
        <v>126</v>
      </c>
      <c r="Q8" s="14">
        <v>2</v>
      </c>
      <c r="R8" s="39">
        <f t="shared" si="0"/>
        <v>14</v>
      </c>
      <c r="V8" s="15">
        <v>3.1099999999999999E-2</v>
      </c>
      <c r="X8" s="15"/>
      <c r="AA8" s="1"/>
      <c r="AE8" s="1">
        <v>5</v>
      </c>
      <c r="AM8" s="1"/>
    </row>
    <row r="9" spans="1:39" x14ac:dyDescent="0.3">
      <c r="B9" s="71" t="s">
        <v>68</v>
      </c>
      <c r="C9" s="12">
        <v>2</v>
      </c>
      <c r="D9" s="14">
        <f t="shared" si="1"/>
        <v>7</v>
      </c>
      <c r="E9" s="39"/>
      <c r="I9" s="17">
        <v>6.4000000000000001E-2</v>
      </c>
      <c r="K9" s="41">
        <v>434.4</v>
      </c>
      <c r="N9" s="1"/>
      <c r="P9" s="71" t="s">
        <v>127</v>
      </c>
      <c r="Q9" s="14">
        <v>43</v>
      </c>
      <c r="R9" s="39">
        <f t="shared" si="0"/>
        <v>57</v>
      </c>
      <c r="V9" s="15">
        <v>4.41E-2</v>
      </c>
      <c r="X9" s="15">
        <v>954.5</v>
      </c>
      <c r="AA9" s="1"/>
      <c r="AE9" s="1">
        <v>6</v>
      </c>
      <c r="AM9" s="1"/>
    </row>
    <row r="10" spans="1:39" x14ac:dyDescent="0.3">
      <c r="B10" s="71" t="s">
        <v>128</v>
      </c>
      <c r="C10" s="12">
        <v>22</v>
      </c>
      <c r="D10" s="14">
        <f t="shared" si="1"/>
        <v>29</v>
      </c>
      <c r="E10" s="39"/>
      <c r="I10" s="17">
        <v>4.9599999999999998E-2</v>
      </c>
      <c r="K10" s="41">
        <v>471</v>
      </c>
      <c r="N10" s="1"/>
      <c r="P10" s="71" t="s">
        <v>129</v>
      </c>
      <c r="Q10" s="14">
        <v>3</v>
      </c>
      <c r="R10" s="39">
        <f t="shared" si="0"/>
        <v>60</v>
      </c>
      <c r="V10" s="15">
        <v>3.4599999999999999E-2</v>
      </c>
      <c r="X10" s="15"/>
      <c r="AA10" s="1"/>
      <c r="AE10" s="1">
        <v>7</v>
      </c>
      <c r="AM10" s="1"/>
    </row>
    <row r="11" spans="1:39" x14ac:dyDescent="0.3">
      <c r="B11" s="71" t="s">
        <v>130</v>
      </c>
      <c r="C11" s="12">
        <v>2</v>
      </c>
      <c r="D11" s="14">
        <f t="shared" si="1"/>
        <v>31</v>
      </c>
      <c r="E11" s="39"/>
      <c r="I11" s="17">
        <v>4.3400000000000001E-2</v>
      </c>
      <c r="K11" s="41">
        <v>489.6</v>
      </c>
      <c r="N11" s="1"/>
      <c r="P11" s="71" t="s">
        <v>131</v>
      </c>
      <c r="Q11" s="14">
        <v>2</v>
      </c>
      <c r="R11" s="39">
        <f t="shared" si="0"/>
        <v>62</v>
      </c>
      <c r="V11" s="15">
        <v>4.2599999999999999E-2</v>
      </c>
      <c r="X11" s="15">
        <v>924.9</v>
      </c>
      <c r="AA11" s="1"/>
      <c r="AE11" s="1">
        <v>8</v>
      </c>
      <c r="AM11" s="1"/>
    </row>
    <row r="12" spans="1:39" x14ac:dyDescent="0.3">
      <c r="B12" s="71" t="s">
        <v>132</v>
      </c>
      <c r="C12" s="12">
        <v>74</v>
      </c>
      <c r="D12" s="14">
        <f t="shared" si="1"/>
        <v>105</v>
      </c>
      <c r="E12" s="39"/>
      <c r="I12" s="17">
        <v>4.7699999999999999E-2</v>
      </c>
      <c r="K12" s="41">
        <v>493.6</v>
      </c>
      <c r="N12" s="1"/>
      <c r="P12" s="71" t="s">
        <v>133</v>
      </c>
      <c r="Q12" s="14">
        <v>7</v>
      </c>
      <c r="R12" s="39">
        <f t="shared" si="0"/>
        <v>69</v>
      </c>
      <c r="V12" s="15">
        <v>1.24E-2</v>
      </c>
      <c r="X12" s="15">
        <v>908.9</v>
      </c>
      <c r="AA12" s="1"/>
      <c r="AE12" s="1">
        <v>9</v>
      </c>
      <c r="AM12" s="1"/>
    </row>
    <row r="13" spans="1:39" x14ac:dyDescent="0.3">
      <c r="B13" s="71" t="s">
        <v>134</v>
      </c>
      <c r="C13" s="12">
        <v>4</v>
      </c>
      <c r="D13" s="14">
        <f t="shared" si="1"/>
        <v>109</v>
      </c>
      <c r="E13" s="39"/>
      <c r="I13" s="17">
        <v>5.3600000000000002E-2</v>
      </c>
      <c r="K13" s="41">
        <v>497.2</v>
      </c>
      <c r="L13" s="7"/>
      <c r="N13" s="1"/>
      <c r="P13" s="71" t="s">
        <v>135</v>
      </c>
      <c r="Q13" s="14">
        <v>27</v>
      </c>
      <c r="R13" s="39">
        <f t="shared" si="0"/>
        <v>96</v>
      </c>
      <c r="V13" s="15">
        <v>4.5400000000000003E-2</v>
      </c>
      <c r="X13" s="15"/>
      <c r="Y13" s="7"/>
      <c r="AA13" s="1"/>
      <c r="AE13" s="1">
        <v>10</v>
      </c>
      <c r="AK13" s="7" t="s">
        <v>19</v>
      </c>
      <c r="AM13" s="1"/>
    </row>
    <row r="14" spans="1:39" x14ac:dyDescent="0.3">
      <c r="A14" s="67"/>
      <c r="B14" s="71" t="s">
        <v>127</v>
      </c>
      <c r="C14" s="12">
        <v>2</v>
      </c>
      <c r="D14" s="14">
        <f t="shared" si="1"/>
        <v>111</v>
      </c>
      <c r="E14" s="39"/>
      <c r="F14" s="7"/>
      <c r="G14" s="7"/>
      <c r="I14" s="17">
        <v>5.3499999999999999E-2</v>
      </c>
      <c r="J14" s="7"/>
      <c r="K14" s="49">
        <v>452</v>
      </c>
      <c r="L14" s="7"/>
      <c r="N14" s="1"/>
      <c r="O14" s="67"/>
      <c r="P14" s="71" t="s">
        <v>136</v>
      </c>
      <c r="Q14" s="14">
        <v>4</v>
      </c>
      <c r="R14" s="39">
        <f t="shared" si="0"/>
        <v>100</v>
      </c>
      <c r="S14" s="7"/>
      <c r="T14" s="7"/>
      <c r="V14" s="15"/>
      <c r="W14" s="7"/>
      <c r="X14" s="15"/>
      <c r="Y14" s="7"/>
      <c r="AA14" s="1"/>
      <c r="AE14" s="7" t="s">
        <v>20</v>
      </c>
      <c r="AF14" s="7" t="e">
        <v>#DIV/0!</v>
      </c>
      <c r="AI14" s="7" t="s">
        <v>25</v>
      </c>
      <c r="AJ14" s="7">
        <v>0</v>
      </c>
      <c r="AK14" s="7">
        <v>0</v>
      </c>
      <c r="AM14" s="1"/>
    </row>
    <row r="15" spans="1:39" x14ac:dyDescent="0.3">
      <c r="B15" s="71" t="s">
        <v>137</v>
      </c>
      <c r="C15" s="12">
        <v>50</v>
      </c>
      <c r="D15" s="14">
        <f t="shared" si="1"/>
        <v>161</v>
      </c>
      <c r="E15" s="39"/>
      <c r="I15" s="17">
        <v>3.6400000000000002E-2</v>
      </c>
      <c r="K15" s="49">
        <v>452</v>
      </c>
      <c r="N15" s="1"/>
      <c r="P15" s="71" t="s">
        <v>57</v>
      </c>
      <c r="Q15" s="69">
        <v>15</v>
      </c>
      <c r="R15" s="39">
        <f t="shared" si="0"/>
        <v>115</v>
      </c>
      <c r="V15" s="15">
        <v>5.3699999999999998E-2</v>
      </c>
      <c r="X15" s="76"/>
      <c r="AA15" s="1"/>
      <c r="AC15" s="6"/>
      <c r="AD15" s="5"/>
      <c r="AM15" s="1"/>
    </row>
    <row r="16" spans="1:39" ht="13.5" customHeight="1" x14ac:dyDescent="0.3">
      <c r="B16" s="71" t="s">
        <v>138</v>
      </c>
      <c r="C16" s="12">
        <v>5</v>
      </c>
      <c r="D16" s="14">
        <f t="shared" si="1"/>
        <v>166</v>
      </c>
      <c r="E16" s="39"/>
      <c r="I16" s="17">
        <v>4.3099999999999999E-2</v>
      </c>
      <c r="K16" s="49">
        <v>455.7</v>
      </c>
      <c r="N16" s="1"/>
      <c r="P16" s="71" t="s">
        <v>139</v>
      </c>
      <c r="Q16" s="14">
        <v>2</v>
      </c>
      <c r="R16" s="39">
        <f t="shared" si="0"/>
        <v>117</v>
      </c>
      <c r="V16" s="15">
        <v>3.0599999999999999E-2</v>
      </c>
      <c r="X16" s="15"/>
      <c r="AA16" s="1"/>
      <c r="AE16" s="1">
        <v>1</v>
      </c>
      <c r="AM16" s="1"/>
    </row>
    <row r="17" spans="1:39" x14ac:dyDescent="0.3">
      <c r="B17" s="71" t="s">
        <v>140</v>
      </c>
      <c r="C17" s="12">
        <v>7</v>
      </c>
      <c r="D17" s="14">
        <f t="shared" si="1"/>
        <v>173</v>
      </c>
      <c r="E17" s="39"/>
      <c r="I17" s="17">
        <v>6.0100000000000001E-2</v>
      </c>
      <c r="K17" s="49">
        <v>428.6</v>
      </c>
      <c r="N17" s="1"/>
      <c r="P17" s="71" t="s">
        <v>141</v>
      </c>
      <c r="Q17" s="14">
        <v>4</v>
      </c>
      <c r="R17" s="39">
        <f t="shared" si="0"/>
        <v>121</v>
      </c>
      <c r="V17" s="15"/>
      <c r="X17" s="15"/>
      <c r="AA17" s="1"/>
      <c r="AE17" s="1">
        <v>2</v>
      </c>
      <c r="AM17" s="1"/>
    </row>
    <row r="18" spans="1:39" x14ac:dyDescent="0.3">
      <c r="B18" s="71" t="s">
        <v>142</v>
      </c>
      <c r="C18" s="12">
        <v>2</v>
      </c>
      <c r="D18" s="14">
        <f t="shared" si="1"/>
        <v>175</v>
      </c>
      <c r="E18" s="39"/>
      <c r="I18" s="17">
        <v>6.8900000000000003E-2</v>
      </c>
      <c r="K18" s="49">
        <v>372.6</v>
      </c>
      <c r="N18" s="1"/>
      <c r="P18" s="71" t="s">
        <v>143</v>
      </c>
      <c r="Q18" s="14">
        <v>2</v>
      </c>
      <c r="R18" s="39">
        <f t="shared" si="0"/>
        <v>123</v>
      </c>
      <c r="V18" s="15">
        <v>3.8100000000000002E-2</v>
      </c>
      <c r="X18" s="15">
        <v>881.9</v>
      </c>
      <c r="AA18" s="1"/>
      <c r="AE18" s="1">
        <v>3</v>
      </c>
      <c r="AM18" s="1"/>
    </row>
    <row r="19" spans="1:39" x14ac:dyDescent="0.3">
      <c r="B19" s="71" t="s">
        <v>144</v>
      </c>
      <c r="C19" s="12">
        <v>2</v>
      </c>
      <c r="D19" s="14">
        <f t="shared" si="1"/>
        <v>177</v>
      </c>
      <c r="E19" s="39"/>
      <c r="I19" s="17">
        <v>6.9900000000000004E-2</v>
      </c>
      <c r="K19" s="49">
        <v>356.8</v>
      </c>
      <c r="N19" s="1"/>
      <c r="P19" s="71" t="s">
        <v>145</v>
      </c>
      <c r="Q19" s="14">
        <v>2</v>
      </c>
      <c r="R19" s="39">
        <f t="shared" si="0"/>
        <v>125</v>
      </c>
      <c r="V19" s="15">
        <v>5.8900000000000001E-2</v>
      </c>
      <c r="X19" s="15"/>
      <c r="AA19" s="1"/>
      <c r="AE19" s="1">
        <v>4</v>
      </c>
      <c r="AM19" s="1"/>
    </row>
    <row r="20" spans="1:39" x14ac:dyDescent="0.3">
      <c r="A20" s="10" t="s">
        <v>66</v>
      </c>
      <c r="B20" s="71" t="s">
        <v>146</v>
      </c>
      <c r="C20" s="12">
        <v>1276</v>
      </c>
      <c r="D20" s="14">
        <f t="shared" si="1"/>
        <v>1453</v>
      </c>
      <c r="E20" s="39"/>
      <c r="I20" s="17">
        <v>5.57E-2</v>
      </c>
      <c r="K20" s="49">
        <v>76.900000000000006</v>
      </c>
      <c r="N20" s="1"/>
      <c r="O20" s="10" t="s">
        <v>66</v>
      </c>
      <c r="P20" s="71" t="s">
        <v>46</v>
      </c>
      <c r="Q20" s="14">
        <v>1257</v>
      </c>
      <c r="R20" s="39">
        <f t="shared" si="0"/>
        <v>1382</v>
      </c>
      <c r="V20" s="15">
        <v>1.231E-2</v>
      </c>
      <c r="X20" s="15">
        <v>178.2</v>
      </c>
      <c r="AA20" s="1"/>
      <c r="AE20" s="1">
        <v>5</v>
      </c>
      <c r="AM20" s="1"/>
    </row>
    <row r="21" spans="1:39" x14ac:dyDescent="0.3">
      <c r="A21" s="67"/>
      <c r="B21" s="71" t="s">
        <v>61</v>
      </c>
      <c r="C21" s="12">
        <v>3</v>
      </c>
      <c r="D21" s="14">
        <f t="shared" si="1"/>
        <v>1456</v>
      </c>
      <c r="E21" s="39"/>
      <c r="I21" s="17">
        <v>9.9299999999999999E-2</v>
      </c>
      <c r="K21" s="49">
        <v>76.5</v>
      </c>
      <c r="N21" s="1"/>
      <c r="O21" s="67"/>
      <c r="P21" s="71" t="s">
        <v>147</v>
      </c>
      <c r="Q21" s="14">
        <v>14</v>
      </c>
      <c r="R21" s="39">
        <f t="shared" si="0"/>
        <v>1396</v>
      </c>
      <c r="V21" s="15"/>
      <c r="X21" s="15"/>
      <c r="AA21" s="1"/>
      <c r="AE21" s="1">
        <v>6</v>
      </c>
      <c r="AM21" s="1"/>
    </row>
    <row r="22" spans="1:39" x14ac:dyDescent="0.3">
      <c r="B22" s="71" t="s">
        <v>62</v>
      </c>
      <c r="C22" s="12">
        <v>2</v>
      </c>
      <c r="D22" s="14">
        <f t="shared" si="1"/>
        <v>1458</v>
      </c>
      <c r="E22" s="39"/>
      <c r="I22" s="17">
        <v>0.12239999999999999</v>
      </c>
      <c r="K22" s="49">
        <v>62.8</v>
      </c>
      <c r="N22" s="1"/>
      <c r="P22" s="71" t="s">
        <v>148</v>
      </c>
      <c r="Q22" s="14">
        <v>2</v>
      </c>
      <c r="R22" s="39">
        <f t="shared" si="0"/>
        <v>1398</v>
      </c>
      <c r="V22" s="15">
        <v>8.4199999999999997E-2</v>
      </c>
      <c r="X22" s="15">
        <v>143.5</v>
      </c>
      <c r="AA22" s="1"/>
      <c r="AE22" s="1">
        <v>7</v>
      </c>
      <c r="AM22" s="1"/>
    </row>
    <row r="23" spans="1:39" x14ac:dyDescent="0.3">
      <c r="B23" s="71" t="s">
        <v>149</v>
      </c>
      <c r="C23" s="12">
        <v>57</v>
      </c>
      <c r="D23" s="14">
        <f t="shared" si="1"/>
        <v>1515</v>
      </c>
      <c r="E23" s="39"/>
      <c r="I23" s="17">
        <v>0.1038</v>
      </c>
      <c r="K23" s="41">
        <v>68.7</v>
      </c>
      <c r="N23" s="1"/>
      <c r="P23" s="71" t="s">
        <v>150</v>
      </c>
      <c r="Q23" s="14">
        <v>5</v>
      </c>
      <c r="R23" s="39">
        <f t="shared" si="0"/>
        <v>1403</v>
      </c>
      <c r="V23" s="15">
        <v>5.2299999999999999E-2</v>
      </c>
      <c r="X23" s="15">
        <v>136.19999999999999</v>
      </c>
      <c r="AA23" s="1"/>
      <c r="AE23" s="1">
        <v>8</v>
      </c>
      <c r="AM23" s="1"/>
    </row>
    <row r="24" spans="1:39" x14ac:dyDescent="0.3">
      <c r="B24" s="71" t="s">
        <v>132</v>
      </c>
      <c r="C24" s="12">
        <v>2</v>
      </c>
      <c r="D24" s="14">
        <f t="shared" si="1"/>
        <v>1517</v>
      </c>
      <c r="E24" s="39"/>
      <c r="I24" s="17">
        <v>0.1182</v>
      </c>
      <c r="K24" s="41">
        <v>68.900000000000006</v>
      </c>
      <c r="N24" s="1"/>
      <c r="P24" s="71" t="s">
        <v>151</v>
      </c>
      <c r="Q24" s="14">
        <v>2</v>
      </c>
      <c r="R24" s="39">
        <f t="shared" si="0"/>
        <v>1405</v>
      </c>
      <c r="V24" s="15"/>
      <c r="X24" s="15"/>
      <c r="AA24" s="1"/>
      <c r="AE24" s="1">
        <v>9</v>
      </c>
      <c r="AM24" s="1"/>
    </row>
    <row r="25" spans="1:39" x14ac:dyDescent="0.3">
      <c r="A25" s="10" t="s">
        <v>152</v>
      </c>
      <c r="B25" s="23">
        <v>10.30638888888889</v>
      </c>
      <c r="C25" s="73">
        <v>944</v>
      </c>
      <c r="D25" s="14">
        <f t="shared" si="1"/>
        <v>2461</v>
      </c>
      <c r="E25" s="39"/>
      <c r="I25" s="17">
        <v>7.7499999999999999E-2</v>
      </c>
      <c r="K25" s="49">
        <v>61.9</v>
      </c>
      <c r="L25" s="7"/>
      <c r="N25" s="1"/>
      <c r="O25" s="67"/>
      <c r="P25" s="71" t="s">
        <v>153</v>
      </c>
      <c r="Q25" s="14">
        <v>72</v>
      </c>
      <c r="R25" s="39">
        <f t="shared" si="0"/>
        <v>1477</v>
      </c>
      <c r="V25" s="15"/>
      <c r="X25" s="15">
        <v>108.6</v>
      </c>
      <c r="Y25" s="7"/>
      <c r="AA25" s="1"/>
      <c r="AE25" s="1">
        <v>10</v>
      </c>
      <c r="AK25" s="7" t="s">
        <v>19</v>
      </c>
      <c r="AM25" s="1"/>
    </row>
    <row r="26" spans="1:39" x14ac:dyDescent="0.3">
      <c r="B26" s="23">
        <v>10.307777777777778</v>
      </c>
      <c r="C26" s="73">
        <v>2</v>
      </c>
      <c r="D26" s="14">
        <f t="shared" si="1"/>
        <v>2463</v>
      </c>
      <c r="E26" s="40"/>
      <c r="F26" s="7"/>
      <c r="G26" s="7"/>
      <c r="I26" s="17">
        <v>9.1700000000000004E-2</v>
      </c>
      <c r="J26" s="7"/>
      <c r="K26" s="49">
        <v>76.3</v>
      </c>
      <c r="L26" s="7"/>
      <c r="N26" s="1"/>
      <c r="P26" s="71" t="s">
        <v>154</v>
      </c>
      <c r="Q26" s="14">
        <v>3</v>
      </c>
      <c r="R26" s="39">
        <f t="shared" si="0"/>
        <v>1480</v>
      </c>
      <c r="S26" s="7"/>
      <c r="T26" s="7"/>
      <c r="V26" s="77">
        <v>6.2199999999999998E-2</v>
      </c>
      <c r="W26" s="7"/>
      <c r="X26" s="15">
        <v>133.4</v>
      </c>
      <c r="Y26" s="7"/>
      <c r="AA26" s="1"/>
      <c r="AE26" s="7" t="s">
        <v>20</v>
      </c>
      <c r="AF26" s="7" t="e">
        <v>#DIV/0!</v>
      </c>
      <c r="AI26" s="7" t="s">
        <v>25</v>
      </c>
      <c r="AJ26" s="7">
        <v>0</v>
      </c>
      <c r="AK26" s="7">
        <v>0</v>
      </c>
      <c r="AM26" s="1"/>
    </row>
    <row r="27" spans="1:39" x14ac:dyDescent="0.3">
      <c r="B27" s="23">
        <v>10.309166666666666</v>
      </c>
      <c r="C27" s="73">
        <v>2</v>
      </c>
      <c r="D27" s="14">
        <f t="shared" si="1"/>
        <v>2465</v>
      </c>
      <c r="E27" s="37"/>
      <c r="I27" s="17">
        <v>6.93E-2</v>
      </c>
      <c r="K27" s="49">
        <v>67.8</v>
      </c>
      <c r="N27" s="1"/>
      <c r="P27" s="71" t="s">
        <v>155</v>
      </c>
      <c r="Q27" s="69">
        <v>3</v>
      </c>
      <c r="R27" s="39">
        <f t="shared" si="0"/>
        <v>1483</v>
      </c>
      <c r="V27" s="15">
        <v>8.2600000000000007E-2</v>
      </c>
      <c r="X27" s="15"/>
      <c r="AA27" s="1"/>
      <c r="AC27" s="6"/>
      <c r="AD27" s="5"/>
      <c r="AM27" s="1"/>
    </row>
    <row r="28" spans="1:39" x14ac:dyDescent="0.3">
      <c r="B28" s="23">
        <v>10.310555555555556</v>
      </c>
      <c r="C28" s="73">
        <v>2</v>
      </c>
      <c r="D28" s="14">
        <f t="shared" si="1"/>
        <v>2467</v>
      </c>
      <c r="E28" s="39"/>
      <c r="I28" s="17">
        <v>9.8500000000000004E-2</v>
      </c>
      <c r="K28" s="49">
        <v>66</v>
      </c>
      <c r="N28" s="1"/>
      <c r="P28" s="71" t="s">
        <v>156</v>
      </c>
      <c r="Q28" s="14">
        <v>2</v>
      </c>
      <c r="R28" s="39">
        <f t="shared" si="0"/>
        <v>1485</v>
      </c>
      <c r="V28" s="15">
        <v>7.9799999999999996E-2</v>
      </c>
      <c r="X28" s="15">
        <v>111.5</v>
      </c>
      <c r="AA28" s="1"/>
      <c r="AE28" s="1">
        <v>1</v>
      </c>
      <c r="AM28" s="1"/>
    </row>
    <row r="29" spans="1:39" x14ac:dyDescent="0.3">
      <c r="A29" s="67"/>
      <c r="C29" s="73"/>
      <c r="D29" s="39"/>
      <c r="E29" s="39"/>
      <c r="N29" s="1"/>
      <c r="O29" s="67"/>
      <c r="P29" s="71"/>
      <c r="Q29" s="14"/>
      <c r="R29" s="39"/>
      <c r="X29" s="15"/>
      <c r="AA29" s="1"/>
      <c r="AE29" s="1">
        <v>2</v>
      </c>
      <c r="AM29" s="1"/>
    </row>
    <row r="30" spans="1:39" x14ac:dyDescent="0.3">
      <c r="C30" s="73"/>
      <c r="D30" s="39"/>
      <c r="E30" s="39"/>
      <c r="N30" s="1"/>
      <c r="P30" s="71"/>
      <c r="Q30" s="14"/>
      <c r="R30" s="39"/>
      <c r="X30" s="15"/>
      <c r="AA30" s="1"/>
      <c r="AE30" s="1">
        <v>3</v>
      </c>
      <c r="AM30" s="1"/>
    </row>
    <row r="31" spans="1:39" x14ac:dyDescent="0.3">
      <c r="C31" s="73"/>
      <c r="D31" s="39"/>
      <c r="E31" s="39"/>
      <c r="N31" s="1"/>
      <c r="P31" s="71"/>
      <c r="Q31" s="14"/>
      <c r="R31" s="39"/>
      <c r="X31" s="15"/>
      <c r="AA31" s="1"/>
      <c r="AE31" s="1">
        <v>4</v>
      </c>
      <c r="AM31" s="1"/>
    </row>
    <row r="32" spans="1:39" x14ac:dyDescent="0.3">
      <c r="A32" s="67"/>
      <c r="C32" s="73"/>
      <c r="D32" s="39"/>
      <c r="E32" s="39"/>
      <c r="N32" s="1"/>
      <c r="O32" s="67"/>
      <c r="P32" s="71"/>
      <c r="Q32" s="14"/>
      <c r="R32" s="39"/>
      <c r="X32" s="15"/>
      <c r="AA32" s="1"/>
      <c r="AE32" s="1">
        <v>5</v>
      </c>
      <c r="AM32" s="1"/>
    </row>
    <row r="33" spans="1:39" x14ac:dyDescent="0.3">
      <c r="C33" s="73"/>
      <c r="D33" s="39"/>
      <c r="E33" s="39"/>
      <c r="N33" s="1"/>
      <c r="P33" s="71"/>
      <c r="Q33" s="14"/>
      <c r="R33" s="39"/>
      <c r="X33" s="15"/>
      <c r="AA33" s="1"/>
      <c r="AE33" s="1">
        <v>6</v>
      </c>
      <c r="AM33" s="1"/>
    </row>
    <row r="34" spans="1:39" x14ac:dyDescent="0.3">
      <c r="C34" s="73"/>
      <c r="D34" s="39"/>
      <c r="E34" s="39"/>
      <c r="N34" s="1"/>
      <c r="P34" s="71"/>
      <c r="Q34" s="14"/>
      <c r="R34" s="39"/>
      <c r="X34" s="15"/>
      <c r="AA34" s="1"/>
      <c r="AE34" s="1">
        <v>7</v>
      </c>
      <c r="AM34" s="1"/>
    </row>
    <row r="35" spans="1:39" x14ac:dyDescent="0.3">
      <c r="A35" s="10"/>
      <c r="C35" s="73"/>
      <c r="D35" s="39"/>
      <c r="E35" s="39"/>
      <c r="N35" s="1"/>
      <c r="O35" s="10"/>
      <c r="P35" s="71"/>
      <c r="Q35" s="14"/>
      <c r="R35" s="39"/>
      <c r="X35" s="15"/>
      <c r="AA35" s="1"/>
      <c r="AE35" s="1">
        <v>8</v>
      </c>
      <c r="AM35" s="1"/>
    </row>
    <row r="36" spans="1:39" x14ac:dyDescent="0.3">
      <c r="A36" s="4"/>
      <c r="B36" s="10"/>
      <c r="C36" s="73"/>
      <c r="D36" s="39"/>
      <c r="E36" s="39"/>
      <c r="N36" s="1"/>
      <c r="O36" s="4"/>
      <c r="P36" s="71"/>
      <c r="Q36" s="14"/>
      <c r="R36" s="39"/>
      <c r="X36" s="15"/>
      <c r="AA36" s="1"/>
      <c r="AE36" s="1">
        <v>9</v>
      </c>
      <c r="AM36" s="1"/>
    </row>
    <row r="37" spans="1:39" x14ac:dyDescent="0.3">
      <c r="A37" s="6"/>
      <c r="C37" s="73"/>
      <c r="L37" s="7"/>
      <c r="N37" s="1"/>
      <c r="O37" s="6"/>
      <c r="P37" s="71"/>
      <c r="Q37" s="14"/>
      <c r="R37" s="39"/>
      <c r="X37" s="15"/>
      <c r="Y37" s="7"/>
      <c r="AA37" s="1"/>
      <c r="AE37" s="1">
        <v>10</v>
      </c>
      <c r="AK37" s="7" t="s">
        <v>19</v>
      </c>
      <c r="AM37" s="1"/>
    </row>
    <row r="38" spans="1:39" x14ac:dyDescent="0.3">
      <c r="A38" s="4"/>
      <c r="C38" s="73"/>
      <c r="D38" s="43"/>
      <c r="E38" s="43"/>
      <c r="F38" s="7"/>
      <c r="G38" s="7"/>
      <c r="J38" s="7"/>
      <c r="L38" s="7"/>
      <c r="N38" s="1"/>
      <c r="O38" s="4"/>
      <c r="P38" s="71"/>
      <c r="Q38" s="14"/>
      <c r="R38" s="39"/>
      <c r="S38" s="7"/>
      <c r="T38" s="7"/>
      <c r="W38" s="7"/>
      <c r="X38" s="76"/>
      <c r="Y38" s="7"/>
      <c r="AA38" s="1"/>
      <c r="AE38" s="7" t="s">
        <v>20</v>
      </c>
      <c r="AF38" s="7" t="e">
        <v>#DIV/0!</v>
      </c>
      <c r="AI38" s="7" t="s">
        <v>25</v>
      </c>
      <c r="AJ38" s="7">
        <v>0</v>
      </c>
      <c r="AK38" s="7">
        <v>0</v>
      </c>
      <c r="AM38" s="1"/>
    </row>
    <row r="39" spans="1:39" x14ac:dyDescent="0.3">
      <c r="A39" s="4"/>
      <c r="B39" s="6"/>
      <c r="C39" s="73"/>
      <c r="D39" s="48"/>
      <c r="E39" s="48"/>
      <c r="N39" s="1"/>
      <c r="O39" s="4"/>
      <c r="P39" s="71"/>
      <c r="Q39" s="69"/>
      <c r="R39" s="39"/>
      <c r="X39" s="15"/>
      <c r="AA39" s="1"/>
      <c r="AC39" s="6"/>
      <c r="AD39" s="5"/>
      <c r="AM39" s="1"/>
    </row>
    <row r="40" spans="1:39" x14ac:dyDescent="0.3">
      <c r="A40" s="4"/>
      <c r="C40" s="73"/>
      <c r="N40" s="1"/>
      <c r="O40" s="4"/>
      <c r="P40" s="71"/>
      <c r="Q40" s="14"/>
      <c r="R40" s="39"/>
      <c r="X40" s="15"/>
      <c r="AA40" s="1"/>
      <c r="AE40" s="1">
        <v>1</v>
      </c>
      <c r="AM40" s="1"/>
    </row>
    <row r="41" spans="1:39" x14ac:dyDescent="0.3">
      <c r="A41" s="4"/>
      <c r="C41" s="73"/>
      <c r="D41" s="39"/>
      <c r="E41" s="39"/>
      <c r="N41" s="1"/>
      <c r="O41" s="4"/>
      <c r="P41" s="71"/>
      <c r="Q41" s="14"/>
      <c r="R41" s="39"/>
      <c r="X41" s="15"/>
      <c r="AA41" s="1"/>
      <c r="AE41" s="1">
        <v>2</v>
      </c>
      <c r="AM41" s="1"/>
    </row>
    <row r="42" spans="1:39" x14ac:dyDescent="0.3">
      <c r="A42" s="4"/>
      <c r="C42" s="73"/>
      <c r="D42" s="39"/>
      <c r="E42" s="39"/>
      <c r="N42" s="1"/>
      <c r="O42" s="4"/>
      <c r="P42" s="71"/>
      <c r="Q42" s="14"/>
      <c r="R42" s="39"/>
      <c r="X42" s="15"/>
      <c r="AA42" s="1"/>
      <c r="AE42" s="1">
        <v>3</v>
      </c>
      <c r="AM42" s="1"/>
    </row>
    <row r="43" spans="1:39" x14ac:dyDescent="0.3">
      <c r="A43" s="4"/>
      <c r="C43" s="73"/>
      <c r="D43" s="39"/>
      <c r="E43" s="39"/>
      <c r="N43" s="1"/>
      <c r="O43" s="4"/>
      <c r="P43" s="71"/>
      <c r="Q43" s="14"/>
      <c r="R43" s="39"/>
      <c r="X43" s="15"/>
      <c r="AA43" s="1"/>
      <c r="AE43" s="1">
        <v>4</v>
      </c>
      <c r="AM43" s="1"/>
    </row>
    <row r="44" spans="1:39" x14ac:dyDescent="0.3">
      <c r="A44" s="10"/>
      <c r="C44" s="73"/>
      <c r="D44" s="39"/>
      <c r="E44" s="39"/>
      <c r="N44" s="1"/>
      <c r="O44" s="10"/>
      <c r="P44" s="71"/>
      <c r="Q44" s="14"/>
      <c r="R44" s="39"/>
      <c r="X44" s="15"/>
      <c r="AA44" s="1"/>
      <c r="AE44" s="1">
        <v>5</v>
      </c>
      <c r="AM44" s="1"/>
    </row>
    <row r="45" spans="1:39" x14ac:dyDescent="0.3">
      <c r="A45" s="4"/>
      <c r="D45" s="39"/>
      <c r="E45" s="39"/>
      <c r="N45" s="1"/>
      <c r="O45" s="4"/>
      <c r="P45" s="71"/>
      <c r="Q45" s="14"/>
      <c r="R45" s="39"/>
      <c r="X45" s="15"/>
      <c r="AA45" s="1"/>
      <c r="AE45" s="1">
        <v>6</v>
      </c>
      <c r="AM45" s="1"/>
    </row>
    <row r="46" spans="1:39" x14ac:dyDescent="0.3">
      <c r="D46" s="39"/>
      <c r="E46" s="39"/>
      <c r="N46" s="1"/>
      <c r="P46" s="71"/>
      <c r="Q46" s="14"/>
      <c r="R46" s="39"/>
      <c r="X46" s="15"/>
      <c r="AA46" s="1"/>
      <c r="AE46" s="1">
        <v>7</v>
      </c>
      <c r="AM46" s="1"/>
    </row>
    <row r="47" spans="1:39" x14ac:dyDescent="0.3">
      <c r="A47" s="4"/>
      <c r="D47" s="39"/>
      <c r="E47" s="39"/>
      <c r="N47" s="1"/>
      <c r="O47" s="4"/>
      <c r="R47" s="39"/>
      <c r="AA47" s="1"/>
      <c r="AE47" s="1">
        <v>8</v>
      </c>
      <c r="AM47" s="1"/>
    </row>
    <row r="48" spans="1:39" x14ac:dyDescent="0.3">
      <c r="A48" s="4"/>
      <c r="D48" s="39"/>
      <c r="E48" s="39"/>
      <c r="N48" s="1"/>
      <c r="O48" s="4"/>
      <c r="R48" s="39"/>
      <c r="AA48" s="1"/>
      <c r="AE48" s="1">
        <v>9</v>
      </c>
      <c r="AM48" s="1"/>
    </row>
    <row r="49" spans="1:39" x14ac:dyDescent="0.3">
      <c r="A49" s="6"/>
      <c r="D49" s="39"/>
      <c r="E49" s="39"/>
      <c r="N49" s="1"/>
      <c r="O49" s="6"/>
      <c r="R49" s="39"/>
      <c r="AA49" s="1"/>
      <c r="AE49" s="1">
        <v>10</v>
      </c>
      <c r="AM49" s="1"/>
    </row>
    <row r="50" spans="1:39" x14ac:dyDescent="0.3">
      <c r="A50" s="4"/>
      <c r="D50" s="40"/>
      <c r="E50" s="40"/>
      <c r="N50" s="1"/>
      <c r="O50" s="4"/>
      <c r="R50" s="40"/>
      <c r="AA50" s="1"/>
      <c r="AE50" s="1" t="s">
        <v>20</v>
      </c>
      <c r="AM50" s="1"/>
    </row>
    <row r="51" spans="1:39" x14ac:dyDescent="0.3">
      <c r="A51" s="4"/>
      <c r="D51" s="47"/>
      <c r="E51" s="47"/>
      <c r="N51" s="1"/>
      <c r="O51" s="4"/>
      <c r="R51" s="47"/>
      <c r="AA51" s="1"/>
      <c r="AM51" s="1"/>
    </row>
    <row r="52" spans="1:39" x14ac:dyDescent="0.3">
      <c r="A52" s="4"/>
      <c r="D52" s="39"/>
      <c r="E52" s="39"/>
      <c r="F52" s="1">
        <v>1</v>
      </c>
      <c r="N52" s="1"/>
      <c r="O52" s="4"/>
      <c r="R52" s="39"/>
      <c r="AA52" s="1"/>
      <c r="AE52" s="1">
        <v>1</v>
      </c>
      <c r="AM52" s="1"/>
    </row>
    <row r="53" spans="1:39" x14ac:dyDescent="0.3">
      <c r="A53" s="4"/>
      <c r="D53" s="39"/>
      <c r="E53" s="39"/>
      <c r="F53" s="1">
        <v>2</v>
      </c>
      <c r="N53" s="1"/>
      <c r="O53" s="4"/>
      <c r="R53" s="39"/>
      <c r="AA53" s="1"/>
      <c r="AE53" s="1">
        <v>2</v>
      </c>
      <c r="AM53" s="1"/>
    </row>
    <row r="54" spans="1:39" x14ac:dyDescent="0.3">
      <c r="A54" s="4"/>
      <c r="D54" s="39"/>
      <c r="E54" s="39"/>
      <c r="F54" s="1">
        <v>3</v>
      </c>
      <c r="N54" s="1"/>
      <c r="O54" s="4"/>
      <c r="R54" s="39"/>
      <c r="AA54" s="1"/>
      <c r="AE54" s="1">
        <v>3</v>
      </c>
      <c r="AM54" s="1"/>
    </row>
    <row r="55" spans="1:39" x14ac:dyDescent="0.3">
      <c r="D55" s="39"/>
      <c r="E55" s="39"/>
      <c r="F55" s="1">
        <v>4</v>
      </c>
      <c r="N55" s="1"/>
      <c r="P55" s="59"/>
      <c r="R55" s="39"/>
      <c r="AA55" s="1"/>
      <c r="AE55" s="1">
        <v>4</v>
      </c>
      <c r="AM55" s="1"/>
    </row>
    <row r="56" spans="1:39" x14ac:dyDescent="0.3">
      <c r="D56" s="39"/>
      <c r="E56" s="39"/>
      <c r="F56" s="1">
        <v>5</v>
      </c>
      <c r="N56" s="1"/>
      <c r="P56" s="59"/>
      <c r="R56" s="39"/>
      <c r="AA56" s="1"/>
      <c r="AE56" s="1">
        <v>5</v>
      </c>
      <c r="AM56" s="1"/>
    </row>
    <row r="57" spans="1:39" x14ac:dyDescent="0.3">
      <c r="D57" s="39"/>
      <c r="E57" s="39"/>
      <c r="F57" s="1">
        <v>6</v>
      </c>
      <c r="N57" s="1"/>
      <c r="P57" s="59"/>
      <c r="R57" s="39"/>
      <c r="AA57" s="1"/>
      <c r="AE57" s="1">
        <v>6</v>
      </c>
      <c r="AM57" s="1"/>
    </row>
    <row r="58" spans="1:39" x14ac:dyDescent="0.3">
      <c r="D58" s="39"/>
      <c r="E58" s="39"/>
      <c r="F58" s="1">
        <v>7</v>
      </c>
      <c r="N58" s="1"/>
      <c r="P58" s="59"/>
      <c r="R58" s="39"/>
      <c r="AA58" s="1"/>
      <c r="AE58" s="1">
        <v>7</v>
      </c>
      <c r="AM58" s="1"/>
    </row>
    <row r="59" spans="1:39" x14ac:dyDescent="0.3">
      <c r="D59" s="39"/>
      <c r="E59" s="39"/>
      <c r="F59" s="1">
        <v>8</v>
      </c>
      <c r="N59" s="1"/>
      <c r="P59" s="59"/>
      <c r="R59" s="39"/>
      <c r="AA59" s="1"/>
      <c r="AE59" s="1">
        <v>8</v>
      </c>
      <c r="AM59" s="1"/>
    </row>
    <row r="60" spans="1:39" x14ac:dyDescent="0.3">
      <c r="D60" s="39"/>
      <c r="E60" s="39"/>
      <c r="F60" s="1">
        <v>9</v>
      </c>
      <c r="N60" s="1"/>
      <c r="P60" s="59"/>
      <c r="R60" s="39"/>
      <c r="AA60" s="1"/>
      <c r="AE60" s="1">
        <v>9</v>
      </c>
      <c r="AM60" s="1"/>
    </row>
    <row r="61" spans="1:39" x14ac:dyDescent="0.3">
      <c r="D61" s="39"/>
      <c r="E61" s="39"/>
      <c r="F61" s="1">
        <v>10</v>
      </c>
      <c r="N61" s="1"/>
      <c r="P61" s="59"/>
      <c r="R61" s="39"/>
      <c r="AA61" s="1"/>
      <c r="AE61" s="1">
        <v>10</v>
      </c>
      <c r="AM61" s="1"/>
    </row>
    <row r="62" spans="1:39" x14ac:dyDescent="0.3">
      <c r="D62" s="40"/>
      <c r="E62" s="40"/>
      <c r="F62" s="1" t="s">
        <v>20</v>
      </c>
      <c r="N62" s="1"/>
      <c r="P62" s="59"/>
      <c r="R62" s="40"/>
      <c r="AA62" s="1"/>
      <c r="AE62" s="1" t="s">
        <v>20</v>
      </c>
      <c r="AM62" s="1"/>
    </row>
    <row r="63" spans="1:39" x14ac:dyDescent="0.3">
      <c r="D63" s="47"/>
      <c r="E63" s="47"/>
      <c r="N63" s="1"/>
      <c r="R63" s="47"/>
      <c r="AA63" s="1"/>
      <c r="AM63" s="1"/>
    </row>
    <row r="64" spans="1:39" x14ac:dyDescent="0.3">
      <c r="D64" s="40"/>
      <c r="E64" s="40"/>
      <c r="F64" s="1">
        <v>1</v>
      </c>
      <c r="N64" s="1"/>
      <c r="R64" s="40"/>
      <c r="AA64" s="1"/>
      <c r="AE64" s="1">
        <v>1</v>
      </c>
      <c r="AM64" s="1"/>
    </row>
    <row r="65" spans="4:39" x14ac:dyDescent="0.3">
      <c r="D65" s="40"/>
      <c r="E65" s="40"/>
      <c r="F65" s="1">
        <v>2</v>
      </c>
      <c r="N65" s="1"/>
      <c r="R65" s="40"/>
      <c r="AA65" s="1"/>
      <c r="AE65" s="1">
        <v>2</v>
      </c>
      <c r="AM65" s="1"/>
    </row>
    <row r="66" spans="4:39" x14ac:dyDescent="0.3">
      <c r="D66" s="40"/>
      <c r="E66" s="40"/>
      <c r="F66" s="1">
        <v>3</v>
      </c>
      <c r="N66" s="1"/>
      <c r="R66" s="40"/>
      <c r="AA66" s="1"/>
      <c r="AE66" s="1">
        <v>3</v>
      </c>
      <c r="AM66" s="1"/>
    </row>
    <row r="67" spans="4:39" x14ac:dyDescent="0.3">
      <c r="D67" s="40"/>
      <c r="E67" s="40"/>
      <c r="F67" s="1">
        <v>4</v>
      </c>
      <c r="N67" s="1"/>
      <c r="R67" s="40"/>
      <c r="AA67" s="1"/>
      <c r="AE67" s="1">
        <v>4</v>
      </c>
      <c r="AM67" s="1"/>
    </row>
    <row r="68" spans="4:39" x14ac:dyDescent="0.3">
      <c r="F68" s="1">
        <v>5</v>
      </c>
      <c r="N68" s="1"/>
      <c r="AA68" s="1"/>
      <c r="AE68" s="1">
        <v>5</v>
      </c>
      <c r="AM68" s="1"/>
    </row>
    <row r="69" spans="4:39" x14ac:dyDescent="0.3">
      <c r="D69" s="39"/>
      <c r="E69" s="39"/>
      <c r="F69" s="1">
        <v>6</v>
      </c>
      <c r="N69" s="1"/>
      <c r="R69" s="39"/>
      <c r="AA69" s="1"/>
      <c r="AE69" s="1">
        <v>6</v>
      </c>
      <c r="AM69" s="1"/>
    </row>
    <row r="70" spans="4:39" x14ac:dyDescent="0.3">
      <c r="D70" s="39"/>
      <c r="E70" s="39"/>
      <c r="F70" s="1">
        <v>7</v>
      </c>
      <c r="N70" s="1"/>
      <c r="R70" s="39"/>
      <c r="AA70" s="1"/>
      <c r="AE70" s="1">
        <v>7</v>
      </c>
      <c r="AM70" s="1"/>
    </row>
    <row r="71" spans="4:39" x14ac:dyDescent="0.3">
      <c r="F71" s="1">
        <v>8</v>
      </c>
      <c r="N71" s="1"/>
      <c r="AA71" s="1"/>
      <c r="AE71" s="1">
        <v>8</v>
      </c>
      <c r="AM71" s="1"/>
    </row>
    <row r="72" spans="4:39" x14ac:dyDescent="0.3">
      <c r="F72" s="1">
        <v>9</v>
      </c>
      <c r="N72" s="1"/>
      <c r="AA72" s="1"/>
      <c r="AE72" s="1">
        <v>9</v>
      </c>
      <c r="AM72" s="1"/>
    </row>
    <row r="73" spans="4:39" x14ac:dyDescent="0.3">
      <c r="F73" s="1">
        <v>10</v>
      </c>
      <c r="N73" s="1"/>
      <c r="AA73" s="1"/>
      <c r="AE73" s="1">
        <v>10</v>
      </c>
      <c r="AM73" s="1"/>
    </row>
    <row r="74" spans="4:39" x14ac:dyDescent="0.3">
      <c r="D74" s="40"/>
      <c r="E74" s="40"/>
      <c r="F74" s="1" t="s">
        <v>20</v>
      </c>
      <c r="N74" s="1"/>
      <c r="R74" s="40"/>
      <c r="AA74" s="1"/>
      <c r="AE74" s="1" t="s">
        <v>20</v>
      </c>
      <c r="AM74" s="1"/>
    </row>
    <row r="75" spans="4:39" x14ac:dyDescent="0.3">
      <c r="D75" s="47"/>
      <c r="E75" s="47"/>
      <c r="N75" s="1"/>
      <c r="R75" s="47"/>
      <c r="AA75" s="1"/>
      <c r="AM75" s="1"/>
    </row>
    <row r="76" spans="4:39" x14ac:dyDescent="0.3">
      <c r="F76" s="1">
        <v>1</v>
      </c>
      <c r="N76" s="1"/>
      <c r="AA76" s="1"/>
      <c r="AE76" s="1">
        <v>1</v>
      </c>
      <c r="AM76" s="1"/>
    </row>
    <row r="77" spans="4:39" x14ac:dyDescent="0.3">
      <c r="F77" s="1">
        <v>2</v>
      </c>
      <c r="N77" s="1"/>
      <c r="AA77" s="1"/>
      <c r="AE77" s="1">
        <v>2</v>
      </c>
      <c r="AM77" s="1"/>
    </row>
    <row r="78" spans="4:39" x14ac:dyDescent="0.3">
      <c r="F78" s="1">
        <v>3</v>
      </c>
      <c r="N78" s="1"/>
      <c r="AA78" s="1"/>
      <c r="AE78" s="1">
        <v>3</v>
      </c>
      <c r="AM78" s="1"/>
    </row>
    <row r="79" spans="4:39" x14ac:dyDescent="0.3">
      <c r="F79" s="1">
        <v>4</v>
      </c>
      <c r="N79" s="1"/>
      <c r="AA79" s="1"/>
      <c r="AE79" s="1">
        <v>4</v>
      </c>
      <c r="AM79" s="1"/>
    </row>
    <row r="80" spans="4:39" x14ac:dyDescent="0.3">
      <c r="F80" s="1">
        <v>5</v>
      </c>
      <c r="N80" s="1"/>
      <c r="AA80" s="1"/>
      <c r="AE80" s="1">
        <v>5</v>
      </c>
      <c r="AM80" s="1"/>
    </row>
    <row r="81" spans="6:39" x14ac:dyDescent="0.3">
      <c r="F81" s="1">
        <v>6</v>
      </c>
      <c r="N81" s="1"/>
      <c r="AA81" s="1"/>
      <c r="AE81" s="1">
        <v>6</v>
      </c>
      <c r="AM81" s="1"/>
    </row>
    <row r="82" spans="6:39" x14ac:dyDescent="0.3">
      <c r="F82" s="1">
        <v>7</v>
      </c>
      <c r="N82" s="1"/>
      <c r="AA82" s="1"/>
      <c r="AE82" s="1">
        <v>7</v>
      </c>
      <c r="AM82" s="1"/>
    </row>
    <row r="83" spans="6:39" x14ac:dyDescent="0.3">
      <c r="F83" s="1">
        <v>8</v>
      </c>
      <c r="N83" s="1"/>
      <c r="AA83" s="1"/>
      <c r="AE83" s="1">
        <v>8</v>
      </c>
      <c r="AM83" s="1"/>
    </row>
    <row r="84" spans="6:39" x14ac:dyDescent="0.3">
      <c r="F84" s="1">
        <v>9</v>
      </c>
      <c r="N84" s="1"/>
      <c r="AA84" s="1"/>
      <c r="AE84" s="1">
        <v>9</v>
      </c>
      <c r="AM84" s="1"/>
    </row>
    <row r="85" spans="6:39" x14ac:dyDescent="0.3">
      <c r="F85" s="1">
        <v>10</v>
      </c>
      <c r="N85" s="1"/>
      <c r="AA85" s="1"/>
      <c r="AE85" s="1">
        <v>10</v>
      </c>
      <c r="AM85" s="1"/>
    </row>
    <row r="86" spans="6:39" x14ac:dyDescent="0.3">
      <c r="F86" s="1" t="s">
        <v>20</v>
      </c>
      <c r="N86" s="1"/>
      <c r="AA86" s="1"/>
      <c r="AE86" s="1" t="s">
        <v>20</v>
      </c>
      <c r="AM86" s="1"/>
    </row>
    <row r="87" spans="6:39" x14ac:dyDescent="0.3">
      <c r="N87" s="1"/>
      <c r="AA87" s="1"/>
      <c r="AM87" s="1"/>
    </row>
    <row r="88" spans="6:39" x14ac:dyDescent="0.3">
      <c r="F88" s="1">
        <v>1</v>
      </c>
      <c r="N88" s="1"/>
      <c r="AA88" s="1"/>
      <c r="AE88" s="1">
        <v>1</v>
      </c>
      <c r="AM88" s="1"/>
    </row>
    <row r="89" spans="6:39" x14ac:dyDescent="0.3">
      <c r="F89" s="1">
        <v>2</v>
      </c>
      <c r="N89" s="1"/>
      <c r="AA89" s="1"/>
      <c r="AE89" s="1">
        <v>2</v>
      </c>
      <c r="AM89" s="1"/>
    </row>
    <row r="90" spans="6:39" x14ac:dyDescent="0.3">
      <c r="F90" s="1">
        <v>3</v>
      </c>
      <c r="N90" s="1"/>
      <c r="AA90" s="1"/>
      <c r="AE90" s="1">
        <v>3</v>
      </c>
      <c r="AM90" s="1"/>
    </row>
    <row r="91" spans="6:39" x14ac:dyDescent="0.3">
      <c r="F91" s="1">
        <v>4</v>
      </c>
      <c r="N91" s="1"/>
      <c r="AA91" s="1"/>
      <c r="AE91" s="1">
        <v>4</v>
      </c>
      <c r="AM91" s="1"/>
    </row>
    <row r="92" spans="6:39" x14ac:dyDescent="0.3">
      <c r="F92" s="1">
        <v>5</v>
      </c>
      <c r="N92" s="1"/>
      <c r="AA92" s="1"/>
      <c r="AE92" s="1">
        <v>5</v>
      </c>
      <c r="AM92" s="1"/>
    </row>
    <row r="93" spans="6:39" x14ac:dyDescent="0.3">
      <c r="F93" s="1">
        <v>6</v>
      </c>
      <c r="N93" s="1"/>
      <c r="AA93" s="1"/>
      <c r="AE93" s="1">
        <v>6</v>
      </c>
      <c r="AM93" s="1"/>
    </row>
    <row r="94" spans="6:39" x14ac:dyDescent="0.3">
      <c r="F94" s="1">
        <v>7</v>
      </c>
      <c r="N94" s="1"/>
      <c r="AA94" s="1"/>
      <c r="AE94" s="1">
        <v>7</v>
      </c>
      <c r="AM94" s="1"/>
    </row>
    <row r="95" spans="6:39" x14ac:dyDescent="0.3">
      <c r="F95" s="1">
        <v>8</v>
      </c>
      <c r="N95" s="1"/>
      <c r="AA95" s="1"/>
      <c r="AE95" s="1">
        <v>8</v>
      </c>
      <c r="AM95" s="1"/>
    </row>
    <row r="96" spans="6:39" x14ac:dyDescent="0.3">
      <c r="F96" s="1">
        <v>9</v>
      </c>
      <c r="N96" s="1"/>
      <c r="AA96" s="1"/>
      <c r="AE96" s="1">
        <v>9</v>
      </c>
      <c r="AM96" s="1"/>
    </row>
    <row r="97" spans="6:39" x14ac:dyDescent="0.3">
      <c r="F97" s="1">
        <v>10</v>
      </c>
      <c r="N97" s="1"/>
      <c r="AA97" s="1"/>
      <c r="AE97" s="1">
        <v>10</v>
      </c>
      <c r="AM97" s="1"/>
    </row>
    <row r="98" spans="6:39" x14ac:dyDescent="0.3">
      <c r="F98" s="1" t="s">
        <v>20</v>
      </c>
      <c r="N98" s="1"/>
      <c r="AA98" s="1"/>
      <c r="AE98" s="1" t="s">
        <v>20</v>
      </c>
      <c r="AM98" s="1"/>
    </row>
    <row r="99" spans="6:39" x14ac:dyDescent="0.3">
      <c r="N99" s="1"/>
      <c r="AA99" s="1"/>
      <c r="AM99" s="1"/>
    </row>
    <row r="100" spans="6:39" x14ac:dyDescent="0.3">
      <c r="F100" s="1">
        <v>1</v>
      </c>
      <c r="N100" s="1"/>
      <c r="AA100" s="1"/>
      <c r="AE100" s="1">
        <v>1</v>
      </c>
      <c r="AM100" s="1"/>
    </row>
    <row r="101" spans="6:39" x14ac:dyDescent="0.3">
      <c r="F101" s="1">
        <v>2</v>
      </c>
      <c r="N101" s="1"/>
      <c r="AA101" s="1"/>
      <c r="AE101" s="1">
        <v>2</v>
      </c>
      <c r="AM101" s="1"/>
    </row>
    <row r="102" spans="6:39" x14ac:dyDescent="0.3">
      <c r="F102" s="1">
        <v>3</v>
      </c>
      <c r="N102" s="1"/>
      <c r="AA102" s="1"/>
      <c r="AE102" s="1">
        <v>3</v>
      </c>
      <c r="AM102" s="1"/>
    </row>
    <row r="103" spans="6:39" x14ac:dyDescent="0.3">
      <c r="F103" s="1">
        <v>4</v>
      </c>
      <c r="N103" s="1"/>
      <c r="AA103" s="1"/>
      <c r="AE103" s="1">
        <v>4</v>
      </c>
      <c r="AM103" s="1"/>
    </row>
    <row r="104" spans="6:39" x14ac:dyDescent="0.3">
      <c r="F104" s="1">
        <v>5</v>
      </c>
      <c r="N104" s="1"/>
      <c r="AA104" s="1"/>
      <c r="AE104" s="1">
        <v>5</v>
      </c>
      <c r="AM104" s="1"/>
    </row>
    <row r="105" spans="6:39" x14ac:dyDescent="0.3">
      <c r="F105" s="1">
        <v>6</v>
      </c>
      <c r="N105" s="1"/>
      <c r="S105" s="1">
        <v>6</v>
      </c>
      <c r="AA105" s="1"/>
      <c r="AE105" s="1">
        <v>6</v>
      </c>
      <c r="AM105" s="1"/>
    </row>
    <row r="106" spans="6:39" x14ac:dyDescent="0.3">
      <c r="F106" s="1">
        <v>7</v>
      </c>
      <c r="N106" s="1"/>
      <c r="S106" s="1">
        <v>7</v>
      </c>
      <c r="AA106" s="1"/>
      <c r="AE106" s="1">
        <v>7</v>
      </c>
      <c r="AM106" s="1"/>
    </row>
    <row r="107" spans="6:39" x14ac:dyDescent="0.3">
      <c r="F107" s="1">
        <v>8</v>
      </c>
      <c r="N107" s="1"/>
      <c r="S107" s="1">
        <v>8</v>
      </c>
      <c r="AA107" s="1"/>
      <c r="AE107" s="1">
        <v>8</v>
      </c>
      <c r="AM107" s="1"/>
    </row>
    <row r="108" spans="6:39" x14ac:dyDescent="0.3">
      <c r="F108" s="1">
        <v>9</v>
      </c>
      <c r="N108" s="1"/>
      <c r="S108" s="1">
        <v>9</v>
      </c>
      <c r="AA108" s="1"/>
      <c r="AE108" s="1">
        <v>9</v>
      </c>
      <c r="AM108" s="1"/>
    </row>
    <row r="109" spans="6:39" x14ac:dyDescent="0.3">
      <c r="F109" s="1">
        <v>10</v>
      </c>
      <c r="N109" s="1"/>
      <c r="S109" s="1">
        <v>10</v>
      </c>
      <c r="AA109" s="1"/>
      <c r="AE109" s="1">
        <v>10</v>
      </c>
      <c r="AM109" s="1"/>
    </row>
    <row r="110" spans="6:39" x14ac:dyDescent="0.3">
      <c r="F110" s="1" t="s">
        <v>20</v>
      </c>
      <c r="N110" s="1"/>
      <c r="S110" s="1" t="s">
        <v>20</v>
      </c>
      <c r="AA110" s="1"/>
      <c r="AE110" s="1" t="s">
        <v>20</v>
      </c>
      <c r="AM110" s="1"/>
    </row>
    <row r="111" spans="6:39" x14ac:dyDescent="0.3">
      <c r="N111" s="1"/>
      <c r="AA111" s="1"/>
      <c r="AM111" s="1"/>
    </row>
    <row r="112" spans="6:39" x14ac:dyDescent="0.3">
      <c r="N112" s="1"/>
      <c r="AA112" s="1"/>
      <c r="AM112" s="1"/>
    </row>
  </sheetData>
  <mergeCells count="3">
    <mergeCell ref="B1:N2"/>
    <mergeCell ref="P1:AA2"/>
    <mergeCell ref="AC1:A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N114"/>
  <sheetViews>
    <sheetView topLeftCell="N21" workbookViewId="0">
      <selection activeCell="U52" sqref="U52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8" width="9.109375" style="1"/>
    <col min="9" max="9" width="14.44140625" style="2" customWidth="1"/>
    <col min="10" max="10" width="17.88671875" style="1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8" t="s">
        <v>157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158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159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101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101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0">
        <v>43501</v>
      </c>
      <c r="B4" s="23">
        <v>0.4291666666666667</v>
      </c>
      <c r="C4" s="12">
        <v>0</v>
      </c>
      <c r="D4" s="39">
        <v>0</v>
      </c>
      <c r="G4" s="15">
        <v>4.41E-2</v>
      </c>
      <c r="I4" s="49">
        <v>392.3</v>
      </c>
      <c r="J4" s="20"/>
      <c r="M4" s="1"/>
      <c r="N4" s="56"/>
      <c r="O4" s="10">
        <v>43501</v>
      </c>
      <c r="P4" s="94">
        <v>0.58888888888888891</v>
      </c>
      <c r="Q4" s="14">
        <v>0</v>
      </c>
      <c r="R4" s="35">
        <v>0</v>
      </c>
      <c r="U4" s="21">
        <v>4.2900000000000001E-2</v>
      </c>
      <c r="W4" s="18">
        <v>1029.9000000000001</v>
      </c>
      <c r="X4" s="1">
        <v>1029.9000000000001</v>
      </c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0.43124999999999997</v>
      </c>
      <c r="C5" s="12">
        <v>3</v>
      </c>
      <c r="D5" s="39">
        <f>SUM(D4,C5)</f>
        <v>3</v>
      </c>
      <c r="G5" s="15">
        <v>5.0200000000000002E-2</v>
      </c>
      <c r="I5" s="49">
        <v>371.3</v>
      </c>
      <c r="J5" s="20"/>
      <c r="M5" s="68">
        <v>0</v>
      </c>
      <c r="P5" s="94">
        <v>0.58958333333333335</v>
      </c>
      <c r="Q5" s="12">
        <v>1</v>
      </c>
      <c r="R5" s="39">
        <f>SUM(M5,Q5)</f>
        <v>1</v>
      </c>
      <c r="U5" s="21">
        <v>4.2999999999999997E-2</v>
      </c>
      <c r="W5" s="1"/>
      <c r="X5" s="1">
        <v>883.1</v>
      </c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0.43263888888888885</v>
      </c>
      <c r="C6" s="12">
        <v>2</v>
      </c>
      <c r="D6" s="39">
        <f t="shared" ref="D6:D28" si="0">SUM(D5,C6)</f>
        <v>5</v>
      </c>
      <c r="G6" s="15"/>
      <c r="I6" s="49">
        <v>380.4</v>
      </c>
      <c r="J6" s="20"/>
      <c r="M6" s="1"/>
      <c r="P6" s="94">
        <v>0.59166666666666667</v>
      </c>
      <c r="Q6" s="12">
        <v>3</v>
      </c>
      <c r="R6" s="39">
        <f t="shared" ref="R6:R33" si="1">SUM(R5,Q6)</f>
        <v>4</v>
      </c>
      <c r="U6" s="21">
        <v>5.6500000000000002E-2</v>
      </c>
      <c r="W6" s="18"/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0.43402777777777773</v>
      </c>
      <c r="C7" s="12">
        <v>2</v>
      </c>
      <c r="D7" s="39">
        <f t="shared" si="0"/>
        <v>7</v>
      </c>
      <c r="G7" s="15"/>
      <c r="I7" s="49">
        <v>383.4</v>
      </c>
      <c r="J7" s="20"/>
      <c r="M7" s="1"/>
      <c r="P7" s="94">
        <v>0.59305555555555556</v>
      </c>
      <c r="Q7" s="12">
        <v>2</v>
      </c>
      <c r="R7" s="39">
        <f t="shared" si="1"/>
        <v>6</v>
      </c>
      <c r="W7" s="18">
        <v>908.4</v>
      </c>
      <c r="X7" s="1">
        <v>908.4</v>
      </c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0.43611111111111112</v>
      </c>
      <c r="C8" s="12">
        <v>3</v>
      </c>
      <c r="D8" s="39">
        <f t="shared" si="0"/>
        <v>10</v>
      </c>
      <c r="I8" s="49">
        <v>364.4</v>
      </c>
      <c r="J8" s="20"/>
      <c r="M8" s="1"/>
      <c r="P8" s="94">
        <v>0.59513888888888888</v>
      </c>
      <c r="Q8" s="12">
        <v>3</v>
      </c>
      <c r="R8" s="39">
        <f t="shared" si="1"/>
        <v>9</v>
      </c>
      <c r="U8" s="21"/>
      <c r="W8" s="18"/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0.4375</v>
      </c>
      <c r="C9" s="12">
        <v>2</v>
      </c>
      <c r="D9" s="39">
        <f t="shared" si="0"/>
        <v>12</v>
      </c>
      <c r="G9" s="15">
        <v>6.0199999999999997E-2</v>
      </c>
      <c r="I9" s="49">
        <v>402.3</v>
      </c>
      <c r="J9" s="20"/>
      <c r="M9" s="1"/>
      <c r="P9" s="94">
        <v>0.59583333333333333</v>
      </c>
      <c r="Q9" s="12">
        <v>1</v>
      </c>
      <c r="R9" s="39">
        <f t="shared" si="1"/>
        <v>10</v>
      </c>
      <c r="U9" s="21">
        <v>4.5199999999999997E-2</v>
      </c>
      <c r="W9" s="18">
        <v>847.5</v>
      </c>
      <c r="X9" s="1">
        <v>847.5</v>
      </c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0.44861111111111113</v>
      </c>
      <c r="C10" s="12">
        <v>16</v>
      </c>
      <c r="D10" s="39">
        <f t="shared" si="0"/>
        <v>28</v>
      </c>
      <c r="G10" s="15">
        <v>5.79E-2</v>
      </c>
      <c r="I10" s="49">
        <v>343.3</v>
      </c>
      <c r="J10" s="20"/>
      <c r="M10" s="1"/>
      <c r="P10" s="94">
        <v>0.60138888888888886</v>
      </c>
      <c r="Q10" s="12">
        <v>8</v>
      </c>
      <c r="R10" s="39">
        <f t="shared" si="1"/>
        <v>18</v>
      </c>
      <c r="U10" s="21">
        <v>4.7399999999999998E-2</v>
      </c>
      <c r="W10" s="18">
        <v>880</v>
      </c>
      <c r="X10" s="1">
        <v>880</v>
      </c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0.45277777777777778</v>
      </c>
      <c r="C11" s="12">
        <v>6</v>
      </c>
      <c r="D11" s="39">
        <f t="shared" si="0"/>
        <v>34</v>
      </c>
      <c r="G11" s="15">
        <v>6.0100000000000001E-2</v>
      </c>
      <c r="I11" s="50">
        <v>376.2</v>
      </c>
      <c r="J11" s="20"/>
      <c r="M11" s="1"/>
      <c r="P11" s="94">
        <v>0.60277777777777775</v>
      </c>
      <c r="Q11" s="12">
        <v>2</v>
      </c>
      <c r="R11" s="39">
        <f t="shared" si="1"/>
        <v>20</v>
      </c>
      <c r="U11" s="21">
        <v>4.9799999999999997E-2</v>
      </c>
      <c r="W11" s="18"/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0.45416666666666666</v>
      </c>
      <c r="C12" s="14">
        <v>2</v>
      </c>
      <c r="D12" s="39">
        <f t="shared" si="0"/>
        <v>36</v>
      </c>
      <c r="G12" s="15">
        <v>5.1999999999999998E-2</v>
      </c>
      <c r="I12" s="49">
        <v>388.3</v>
      </c>
      <c r="J12" s="20"/>
      <c r="M12" s="1"/>
      <c r="P12" s="94">
        <v>0.60416666666666663</v>
      </c>
      <c r="Q12" s="12">
        <v>2</v>
      </c>
      <c r="R12" s="39">
        <f t="shared" si="1"/>
        <v>22</v>
      </c>
      <c r="U12" s="21">
        <v>6.6400000000000001E-2</v>
      </c>
      <c r="W12" s="18"/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0.45763888888888887</v>
      </c>
      <c r="C13" s="14">
        <v>5</v>
      </c>
      <c r="D13" s="39">
        <f t="shared" si="0"/>
        <v>41</v>
      </c>
      <c r="G13" s="1">
        <v>5.6800000000000003E-2</v>
      </c>
      <c r="H13" s="19"/>
      <c r="I13" s="49">
        <v>375.1</v>
      </c>
      <c r="J13" s="20"/>
      <c r="K13" s="7"/>
      <c r="M13" s="1"/>
      <c r="P13" s="94">
        <v>0.62361111111111112</v>
      </c>
      <c r="Q13" s="14">
        <v>28</v>
      </c>
      <c r="R13" s="39">
        <f t="shared" si="1"/>
        <v>50</v>
      </c>
      <c r="U13" s="21">
        <v>5.1700000000000003E-2</v>
      </c>
      <c r="W13" s="18">
        <v>531.9</v>
      </c>
      <c r="X13" s="7">
        <v>531.9</v>
      </c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0.4604166666666667</v>
      </c>
      <c r="C14" s="14">
        <v>4</v>
      </c>
      <c r="D14" s="39">
        <f t="shared" si="0"/>
        <v>45</v>
      </c>
      <c r="E14" s="7"/>
      <c r="F14" s="7"/>
      <c r="G14" s="15">
        <v>5.8999999999999997E-2</v>
      </c>
      <c r="I14" s="50">
        <v>337.3</v>
      </c>
      <c r="J14" s="7"/>
      <c r="K14" s="7"/>
      <c r="M14" s="1"/>
      <c r="P14" s="94">
        <v>0.62430555555555556</v>
      </c>
      <c r="Q14" s="14">
        <v>1</v>
      </c>
      <c r="R14" s="39">
        <f t="shared" si="1"/>
        <v>51</v>
      </c>
      <c r="U14" s="21">
        <v>5.7099999999999998E-2</v>
      </c>
      <c r="V14" s="7"/>
      <c r="W14" s="29">
        <v>532.5</v>
      </c>
      <c r="X14" s="7">
        <v>532.5</v>
      </c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6"/>
      <c r="B15" s="23">
        <v>0.4777777777777778</v>
      </c>
      <c r="C15" s="69">
        <v>25</v>
      </c>
      <c r="D15" s="39">
        <f t="shared" si="0"/>
        <v>70</v>
      </c>
      <c r="G15" s="15">
        <v>6.1100000000000002E-2</v>
      </c>
      <c r="I15" s="50">
        <v>322.7</v>
      </c>
      <c r="M15" s="1"/>
      <c r="P15" s="94">
        <v>0.62638888888888888</v>
      </c>
      <c r="Q15" s="14">
        <v>3</v>
      </c>
      <c r="R15" s="39">
        <f t="shared" si="1"/>
        <v>54</v>
      </c>
      <c r="U15" s="21">
        <v>0</v>
      </c>
      <c r="W15" s="18"/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0.47916666666666669</v>
      </c>
      <c r="C16" s="12">
        <v>2</v>
      </c>
      <c r="D16" s="39">
        <f t="shared" si="0"/>
        <v>72</v>
      </c>
      <c r="G16" s="15">
        <v>7.1800000000000003E-2</v>
      </c>
      <c r="H16" s="19"/>
      <c r="I16" s="50">
        <v>268.3</v>
      </c>
      <c r="J16" s="18"/>
      <c r="M16" s="1"/>
      <c r="P16" s="94">
        <v>0.62708333333333333</v>
      </c>
      <c r="Q16" s="14">
        <v>1</v>
      </c>
      <c r="R16" s="39">
        <f t="shared" si="1"/>
        <v>55</v>
      </c>
      <c r="S16" s="7"/>
      <c r="U16" s="21">
        <v>5.62E-2</v>
      </c>
      <c r="W16" s="18"/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0.4826388888888889</v>
      </c>
      <c r="C17" s="12">
        <v>5</v>
      </c>
      <c r="D17" s="39">
        <f t="shared" si="0"/>
        <v>77</v>
      </c>
      <c r="G17" s="15">
        <v>6.3299999999999995E-2</v>
      </c>
      <c r="H17" s="19"/>
      <c r="I17" s="50">
        <v>265.39999999999998</v>
      </c>
      <c r="J17" s="18"/>
      <c r="M17" s="1"/>
      <c r="P17" s="94">
        <v>0.63402777777777775</v>
      </c>
      <c r="Q17" s="69">
        <v>10</v>
      </c>
      <c r="R17" s="39">
        <f t="shared" si="1"/>
        <v>65</v>
      </c>
      <c r="U17" s="21">
        <v>0.06</v>
      </c>
      <c r="W17" s="18"/>
      <c r="X17" s="1">
        <v>367</v>
      </c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0.48541666666666666</v>
      </c>
      <c r="C18" s="12">
        <v>4</v>
      </c>
      <c r="D18" s="39">
        <f t="shared" si="0"/>
        <v>81</v>
      </c>
      <c r="G18" s="15">
        <v>5.3900000000000003E-2</v>
      </c>
      <c r="H18" s="19"/>
      <c r="I18" s="50">
        <v>255.7</v>
      </c>
      <c r="J18" s="18"/>
      <c r="M18" s="1"/>
      <c r="P18" s="94">
        <v>0.63541666666666663</v>
      </c>
      <c r="Q18" s="12">
        <v>2</v>
      </c>
      <c r="R18" s="39">
        <f t="shared" si="1"/>
        <v>67</v>
      </c>
      <c r="U18" s="21">
        <v>7.7499999999999999E-2</v>
      </c>
      <c r="W18" s="18"/>
      <c r="X18" s="1">
        <v>314</v>
      </c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0.48958333333333331</v>
      </c>
      <c r="C19" s="12">
        <v>6</v>
      </c>
      <c r="D19" s="39">
        <f t="shared" si="0"/>
        <v>87</v>
      </c>
      <c r="G19" s="15">
        <v>6.9699999999999998E-2</v>
      </c>
      <c r="H19" s="19"/>
      <c r="I19" s="50">
        <v>250.5</v>
      </c>
      <c r="J19" s="18"/>
      <c r="M19" s="1"/>
      <c r="P19" s="94">
        <v>0.64583333333333337</v>
      </c>
      <c r="Q19" s="12">
        <v>15</v>
      </c>
      <c r="R19" s="39">
        <f t="shared" si="1"/>
        <v>82</v>
      </c>
      <c r="U19" s="21">
        <v>6.54E-2</v>
      </c>
      <c r="W19" s="18"/>
      <c r="X19" s="1">
        <v>260.7</v>
      </c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0.49444444444444446</v>
      </c>
      <c r="C20" s="12">
        <v>7</v>
      </c>
      <c r="D20" s="39">
        <f t="shared" si="0"/>
        <v>94</v>
      </c>
      <c r="G20" s="15">
        <v>7.0099999999999996E-2</v>
      </c>
      <c r="H20" s="19"/>
      <c r="I20" s="50">
        <v>180.8</v>
      </c>
      <c r="J20" s="18"/>
      <c r="M20" s="17"/>
      <c r="P20" s="94">
        <v>0.65347222222222223</v>
      </c>
      <c r="Q20" s="12">
        <v>11</v>
      </c>
      <c r="R20" s="39">
        <f t="shared" si="1"/>
        <v>93</v>
      </c>
      <c r="U20" s="21">
        <v>7.5300000000000006E-2</v>
      </c>
      <c r="W20" s="18"/>
      <c r="X20" s="1">
        <v>227</v>
      </c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0.49652777777777773</v>
      </c>
      <c r="C21" s="12">
        <v>3</v>
      </c>
      <c r="D21" s="39">
        <f t="shared" si="0"/>
        <v>97</v>
      </c>
      <c r="G21" s="15">
        <v>4.8899999999999999E-2</v>
      </c>
      <c r="H21" s="19"/>
      <c r="I21" s="50">
        <v>189.7</v>
      </c>
      <c r="J21" s="18"/>
      <c r="M21" s="17"/>
      <c r="P21" s="94">
        <v>0.65486111111111112</v>
      </c>
      <c r="Q21" s="12">
        <v>2</v>
      </c>
      <c r="R21" s="39">
        <f t="shared" si="1"/>
        <v>95</v>
      </c>
      <c r="U21" s="17">
        <v>6.3E-2</v>
      </c>
      <c r="W21" s="18"/>
      <c r="X21" s="1">
        <v>232.7</v>
      </c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0.51597222222222217</v>
      </c>
      <c r="C22" s="12">
        <v>28</v>
      </c>
      <c r="D22" s="39">
        <f t="shared" si="0"/>
        <v>125</v>
      </c>
      <c r="G22" s="15">
        <v>6.4000000000000001E-2</v>
      </c>
      <c r="H22" s="19"/>
      <c r="I22" s="50">
        <v>208.8</v>
      </c>
      <c r="J22" s="18"/>
      <c r="M22" s="17"/>
      <c r="P22" s="94">
        <v>0.65625</v>
      </c>
      <c r="Q22" s="12">
        <v>2</v>
      </c>
      <c r="R22" s="39">
        <f t="shared" si="1"/>
        <v>97</v>
      </c>
      <c r="U22" s="17">
        <v>6.9400000000000003E-2</v>
      </c>
      <c r="W22" s="18"/>
      <c r="X22" s="1">
        <v>244.6</v>
      </c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0.52013888888888882</v>
      </c>
      <c r="C23" s="14">
        <v>6</v>
      </c>
      <c r="D23" s="39">
        <f t="shared" si="0"/>
        <v>131</v>
      </c>
      <c r="G23" s="15">
        <v>6.8199999999999997E-2</v>
      </c>
      <c r="H23" s="19"/>
      <c r="I23" s="50">
        <v>233.1</v>
      </c>
      <c r="J23" s="18"/>
      <c r="M23" s="17"/>
      <c r="P23" s="94">
        <v>0.65833333333333333</v>
      </c>
      <c r="Q23" s="12">
        <v>3</v>
      </c>
      <c r="R23" s="39">
        <f t="shared" si="1"/>
        <v>100</v>
      </c>
      <c r="U23" s="21">
        <v>5.16E-2</v>
      </c>
      <c r="W23" s="18"/>
      <c r="X23" s="1">
        <v>153.69999999999999</v>
      </c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0.52083333333333337</v>
      </c>
      <c r="C24" s="12">
        <v>1</v>
      </c>
      <c r="D24" s="39">
        <f t="shared" si="0"/>
        <v>132</v>
      </c>
      <c r="G24" s="15">
        <v>0</v>
      </c>
      <c r="H24" s="19"/>
      <c r="I24" s="49">
        <v>176.8</v>
      </c>
      <c r="J24" s="18"/>
      <c r="M24" s="1"/>
      <c r="P24" s="94">
        <v>0.66319444444444442</v>
      </c>
      <c r="Q24" s="12">
        <v>7</v>
      </c>
      <c r="R24" s="39">
        <f t="shared" si="1"/>
        <v>107</v>
      </c>
      <c r="U24" s="21">
        <v>5.1799999999999999E-2</v>
      </c>
      <c r="W24" s="18"/>
      <c r="X24" s="1">
        <v>144.19999999999999</v>
      </c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0.52152777777777781</v>
      </c>
      <c r="C25" s="12">
        <v>1</v>
      </c>
      <c r="D25" s="39">
        <f t="shared" si="0"/>
        <v>133</v>
      </c>
      <c r="G25" s="15">
        <v>5.8500000000000003E-2</v>
      </c>
      <c r="H25" s="19"/>
      <c r="I25" s="41">
        <v>191.5</v>
      </c>
      <c r="K25" s="7"/>
      <c r="M25" s="1"/>
      <c r="P25" s="94">
        <v>0.6645833333333333</v>
      </c>
      <c r="Q25" s="12">
        <v>2</v>
      </c>
      <c r="R25" s="39">
        <f t="shared" si="1"/>
        <v>109</v>
      </c>
      <c r="U25" s="21">
        <v>6.9900000000000004E-2</v>
      </c>
      <c r="W25" s="18"/>
      <c r="X25" s="7">
        <v>157.4</v>
      </c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0.52361111111111114</v>
      </c>
      <c r="C26" s="14">
        <v>3</v>
      </c>
      <c r="D26" s="39">
        <f t="shared" si="0"/>
        <v>136</v>
      </c>
      <c r="E26" s="7"/>
      <c r="F26" s="7"/>
      <c r="G26" s="15">
        <v>8.1100000000000005E-2</v>
      </c>
      <c r="I26" s="49">
        <v>169.1</v>
      </c>
      <c r="J26" s="7"/>
      <c r="K26" s="7"/>
      <c r="M26" s="1"/>
      <c r="P26" s="94">
        <v>0.67361111111111116</v>
      </c>
      <c r="Q26" s="12">
        <v>10</v>
      </c>
      <c r="R26" s="39">
        <f t="shared" si="1"/>
        <v>119</v>
      </c>
      <c r="U26" s="21">
        <v>6.9699999999999998E-2</v>
      </c>
      <c r="V26" s="7"/>
      <c r="W26" s="29">
        <v>215</v>
      </c>
      <c r="X26" s="7">
        <v>215</v>
      </c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6"/>
      <c r="B27" s="23">
        <v>0.54999999999999993</v>
      </c>
      <c r="C27" s="14">
        <v>38</v>
      </c>
      <c r="D27" s="39">
        <f t="shared" si="0"/>
        <v>174</v>
      </c>
      <c r="G27" s="15">
        <v>6.1100000000000002E-2</v>
      </c>
      <c r="I27" s="49">
        <v>168.6</v>
      </c>
      <c r="J27" s="17"/>
      <c r="M27" s="1"/>
      <c r="P27" s="94">
        <v>0.68888888888888899</v>
      </c>
      <c r="Q27" s="12">
        <v>15</v>
      </c>
      <c r="R27" s="39">
        <f>SUM(R26,Q27)</f>
        <v>134</v>
      </c>
      <c r="U27" s="21">
        <v>6.5600000000000006E-2</v>
      </c>
      <c r="W27" s="18">
        <v>236.9</v>
      </c>
      <c r="X27" s="1">
        <v>236.9</v>
      </c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23">
        <v>0.55069444444444449</v>
      </c>
      <c r="C28" s="69">
        <v>1</v>
      </c>
      <c r="D28" s="39">
        <f t="shared" si="0"/>
        <v>175</v>
      </c>
      <c r="G28" s="15">
        <v>6.6000000000000003E-2</v>
      </c>
      <c r="H28" s="17"/>
      <c r="I28" s="49">
        <v>177.3</v>
      </c>
      <c r="J28" s="17"/>
      <c r="M28" s="1"/>
      <c r="P28" s="94">
        <v>0.69097222222222221</v>
      </c>
      <c r="Q28" s="14">
        <v>3</v>
      </c>
      <c r="R28" s="39">
        <f t="shared" si="1"/>
        <v>137</v>
      </c>
      <c r="S28" s="7"/>
      <c r="U28" s="21">
        <v>6.8500000000000005E-2</v>
      </c>
      <c r="W28" s="18">
        <v>259.8</v>
      </c>
      <c r="X28" s="1">
        <v>259.8</v>
      </c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23"/>
      <c r="C29" s="12"/>
      <c r="D29" s="39"/>
      <c r="G29" s="15"/>
      <c r="H29" s="17"/>
      <c r="J29" s="17"/>
      <c r="M29" s="1"/>
      <c r="P29" s="94">
        <v>0.69930555555555562</v>
      </c>
      <c r="Q29" s="69">
        <v>12</v>
      </c>
      <c r="R29" s="39">
        <f t="shared" si="1"/>
        <v>149</v>
      </c>
      <c r="U29" s="21">
        <v>0.06</v>
      </c>
      <c r="W29" s="18"/>
      <c r="X29" s="1">
        <v>300</v>
      </c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23"/>
      <c r="C30" s="12"/>
      <c r="D30" s="39"/>
      <c r="G30" s="15"/>
      <c r="H30" s="17"/>
      <c r="J30" s="17"/>
      <c r="M30" s="1"/>
      <c r="P30" s="94">
        <v>0.7006944444444444</v>
      </c>
      <c r="Q30" s="12">
        <v>2</v>
      </c>
      <c r="R30" s="39">
        <f t="shared" si="1"/>
        <v>151</v>
      </c>
      <c r="U30" s="21">
        <v>6.3299999999999995E-2</v>
      </c>
      <c r="W30" s="18">
        <v>168.8</v>
      </c>
      <c r="X30" s="1">
        <v>168.8</v>
      </c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23"/>
      <c r="C31" s="12"/>
      <c r="D31" s="39"/>
      <c r="G31" s="15"/>
      <c r="H31" s="17"/>
      <c r="I31" s="49"/>
      <c r="J31" s="17"/>
      <c r="M31" s="1"/>
      <c r="P31" s="94">
        <v>0.70208333333333339</v>
      </c>
      <c r="Q31" s="12">
        <v>2</v>
      </c>
      <c r="R31" s="39">
        <f t="shared" si="1"/>
        <v>153</v>
      </c>
      <c r="U31" s="21">
        <v>5.9900000000000002E-2</v>
      </c>
      <c r="W31" s="18">
        <v>216.7</v>
      </c>
      <c r="X31" s="1">
        <v>216.7</v>
      </c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23"/>
      <c r="C32" s="12"/>
      <c r="D32" s="39"/>
      <c r="G32" s="15"/>
      <c r="H32" s="17"/>
      <c r="I32" s="49"/>
      <c r="J32" s="17"/>
      <c r="M32" s="1"/>
      <c r="P32" s="94">
        <v>0.70763888888888893</v>
      </c>
      <c r="Q32" s="12">
        <v>8</v>
      </c>
      <c r="R32" s="39">
        <f t="shared" si="1"/>
        <v>161</v>
      </c>
      <c r="U32" s="21">
        <v>5.2699999999999997E-2</v>
      </c>
      <c r="W32" s="20">
        <v>212.5</v>
      </c>
      <c r="X32" s="1">
        <v>212.5</v>
      </c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23"/>
      <c r="C33" s="12"/>
      <c r="D33" s="39"/>
      <c r="G33" s="15"/>
      <c r="H33" s="17"/>
      <c r="I33" s="49"/>
      <c r="J33" s="17"/>
      <c r="M33" s="1"/>
      <c r="P33" s="94">
        <v>0.70972222222222225</v>
      </c>
      <c r="Q33" s="12">
        <v>3</v>
      </c>
      <c r="R33" s="39">
        <f t="shared" si="1"/>
        <v>164</v>
      </c>
      <c r="U33" s="21">
        <v>8.7599999999999997E-2</v>
      </c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23"/>
      <c r="C34" s="12"/>
      <c r="D34" s="39"/>
      <c r="G34" s="15"/>
      <c r="H34" s="17"/>
      <c r="I34" s="49"/>
      <c r="J34" s="17"/>
      <c r="M34" s="1"/>
      <c r="P34" s="94"/>
      <c r="Q34" s="12"/>
      <c r="R34" s="39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23"/>
      <c r="C35" s="12"/>
      <c r="D35" s="39"/>
      <c r="G35" s="15"/>
      <c r="H35" s="21"/>
      <c r="I35" s="49"/>
      <c r="J35" s="17"/>
      <c r="M35" s="1"/>
      <c r="P35" s="94" t="s">
        <v>160</v>
      </c>
      <c r="Q35" s="12">
        <v>0</v>
      </c>
      <c r="R35" s="35">
        <v>0</v>
      </c>
      <c r="S35" s="39">
        <v>1071.9000000000001</v>
      </c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23"/>
      <c r="C36" s="12"/>
      <c r="D36" s="39"/>
      <c r="H36" s="17"/>
      <c r="J36" s="17"/>
      <c r="M36" s="1"/>
      <c r="P36" s="94" t="s">
        <v>161</v>
      </c>
      <c r="Q36" s="12">
        <v>2</v>
      </c>
      <c r="R36" s="38">
        <f>Q36+R35</f>
        <v>2</v>
      </c>
      <c r="S36" s="39">
        <v>997.5</v>
      </c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22"/>
      <c r="C37" s="12"/>
      <c r="D37" s="39"/>
      <c r="H37" s="17"/>
      <c r="J37" s="18"/>
      <c r="K37" s="7"/>
      <c r="M37" s="1"/>
      <c r="P37" s="94" t="s">
        <v>162</v>
      </c>
      <c r="Q37" s="12">
        <v>4</v>
      </c>
      <c r="R37" s="38">
        <f t="shared" ref="R37:R55" si="2">Q37+R36</f>
        <v>6</v>
      </c>
      <c r="S37" s="39">
        <v>987.5</v>
      </c>
      <c r="X37" s="7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22"/>
      <c r="C38" s="17"/>
      <c r="D38" s="39"/>
      <c r="E38" s="7"/>
      <c r="F38" s="7"/>
      <c r="J38" s="7"/>
      <c r="K38" s="7"/>
      <c r="M38" s="1"/>
      <c r="P38" s="94" t="s">
        <v>163</v>
      </c>
      <c r="Q38" s="12">
        <v>43</v>
      </c>
      <c r="R38" s="38">
        <f t="shared" si="2"/>
        <v>49</v>
      </c>
      <c r="S38" s="39">
        <v>667.4</v>
      </c>
      <c r="V38" s="7"/>
      <c r="W38" s="30"/>
      <c r="X38" s="7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6"/>
      <c r="C39" s="25"/>
      <c r="D39" s="39"/>
      <c r="M39" s="1"/>
      <c r="O39" s="6"/>
      <c r="P39" s="94" t="s">
        <v>164</v>
      </c>
      <c r="Q39" s="12">
        <v>3</v>
      </c>
      <c r="R39" s="38">
        <f t="shared" si="2"/>
        <v>52</v>
      </c>
      <c r="S39" s="39">
        <v>734.7</v>
      </c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5"/>
      <c r="C40" s="12"/>
      <c r="D40" s="39"/>
      <c r="H40" s="17"/>
      <c r="J40" s="17"/>
      <c r="M40" s="1"/>
      <c r="P40" s="94" t="s">
        <v>165</v>
      </c>
      <c r="Q40" s="1">
        <v>1</v>
      </c>
      <c r="R40" s="38">
        <f t="shared" si="2"/>
        <v>53</v>
      </c>
      <c r="S40" s="39">
        <v>635</v>
      </c>
      <c r="X40" s="22"/>
      <c r="Y40" s="12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22"/>
      <c r="C41" s="12"/>
      <c r="D41" s="39"/>
      <c r="H41" s="17"/>
      <c r="J41" s="17"/>
      <c r="M41" s="1"/>
      <c r="P41" s="1" t="s">
        <v>166</v>
      </c>
      <c r="Q41" s="17">
        <v>1</v>
      </c>
      <c r="R41" s="38">
        <f t="shared" si="2"/>
        <v>54</v>
      </c>
      <c r="S41" s="39">
        <v>660.1</v>
      </c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22"/>
      <c r="C42" s="12"/>
      <c r="D42" s="39"/>
      <c r="H42" s="17"/>
      <c r="J42" s="17"/>
      <c r="M42" s="1"/>
      <c r="P42" s="5" t="s">
        <v>167</v>
      </c>
      <c r="Q42" s="25">
        <v>83</v>
      </c>
      <c r="R42" s="38">
        <f t="shared" si="2"/>
        <v>137</v>
      </c>
      <c r="S42" s="39">
        <v>186</v>
      </c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22"/>
      <c r="C43" s="12"/>
      <c r="D43" s="39"/>
      <c r="H43" s="17"/>
      <c r="J43" s="17"/>
      <c r="M43" s="1"/>
      <c r="P43" s="1" t="s">
        <v>168</v>
      </c>
      <c r="Q43" s="1">
        <v>1</v>
      </c>
      <c r="R43" s="38">
        <f t="shared" si="2"/>
        <v>138</v>
      </c>
      <c r="S43" s="39">
        <v>166.6</v>
      </c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22"/>
      <c r="C44" s="12"/>
      <c r="D44" s="39"/>
      <c r="H44" s="17"/>
      <c r="J44" s="17"/>
      <c r="M44" s="1"/>
      <c r="P44" s="22" t="s">
        <v>169</v>
      </c>
      <c r="Q44" s="12">
        <v>2</v>
      </c>
      <c r="R44" s="38">
        <f t="shared" si="2"/>
        <v>140</v>
      </c>
      <c r="S44" s="39">
        <v>214</v>
      </c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22"/>
      <c r="C45" s="17"/>
      <c r="D45" s="39"/>
      <c r="H45" s="17"/>
      <c r="J45" s="17"/>
      <c r="M45" s="1"/>
      <c r="P45" s="22" t="s">
        <v>170</v>
      </c>
      <c r="Q45" s="12">
        <v>2</v>
      </c>
      <c r="R45" s="38">
        <f t="shared" si="2"/>
        <v>142</v>
      </c>
      <c r="S45" s="39">
        <v>251.4</v>
      </c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C46" s="17"/>
      <c r="D46" s="39"/>
      <c r="H46" s="17"/>
      <c r="J46" s="18"/>
      <c r="M46" s="1"/>
      <c r="P46" s="22" t="s">
        <v>171</v>
      </c>
      <c r="Q46" s="12">
        <v>2</v>
      </c>
      <c r="R46" s="38">
        <f t="shared" si="2"/>
        <v>144</v>
      </c>
      <c r="S46" s="35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23"/>
      <c r="C47" s="12"/>
      <c r="D47" s="39"/>
      <c r="H47" s="17"/>
      <c r="J47" s="17"/>
      <c r="M47" s="1"/>
      <c r="P47" s="22" t="s">
        <v>172</v>
      </c>
      <c r="Q47" s="12">
        <v>1261</v>
      </c>
      <c r="R47" s="38">
        <f t="shared" si="2"/>
        <v>1405</v>
      </c>
      <c r="S47" s="39">
        <v>73.900000000000006</v>
      </c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23"/>
      <c r="C48" s="12"/>
      <c r="D48" s="39"/>
      <c r="H48" s="17"/>
      <c r="J48" s="17"/>
      <c r="M48" s="1"/>
      <c r="P48" s="22" t="s">
        <v>173</v>
      </c>
      <c r="Q48" s="12">
        <v>5</v>
      </c>
      <c r="R48" s="38">
        <f t="shared" si="2"/>
        <v>1410</v>
      </c>
      <c r="S48" s="39">
        <v>64.900000000000006</v>
      </c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23"/>
      <c r="C49" s="12"/>
      <c r="D49" s="39"/>
      <c r="K49" s="7"/>
      <c r="M49" s="1"/>
      <c r="P49" s="22" t="s">
        <v>174</v>
      </c>
      <c r="Q49" s="12">
        <v>6</v>
      </c>
      <c r="R49" s="38">
        <f t="shared" si="2"/>
        <v>1416</v>
      </c>
      <c r="S49" s="39">
        <v>42.1</v>
      </c>
      <c r="X49" s="7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23"/>
      <c r="D50" s="39"/>
      <c r="E50" s="7"/>
      <c r="F50" s="7"/>
      <c r="J50" s="7"/>
      <c r="K50" s="7"/>
      <c r="M50" s="1"/>
      <c r="P50" s="22" t="s">
        <v>175</v>
      </c>
      <c r="Q50" s="12">
        <v>1</v>
      </c>
      <c r="R50" s="38">
        <f t="shared" si="2"/>
        <v>1417</v>
      </c>
      <c r="S50" s="39">
        <v>42.7</v>
      </c>
      <c r="V50" s="7"/>
      <c r="W50" s="30"/>
      <c r="X50" s="7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6"/>
      <c r="C51" s="5"/>
      <c r="D51" s="39"/>
      <c r="M51" s="1"/>
      <c r="O51" s="6"/>
      <c r="P51" s="22" t="s">
        <v>161</v>
      </c>
      <c r="Q51" s="12">
        <v>81</v>
      </c>
      <c r="R51" s="38">
        <f t="shared" si="2"/>
        <v>1498</v>
      </c>
      <c r="S51" s="39">
        <v>42.3</v>
      </c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5"/>
      <c r="C52" s="12"/>
      <c r="D52" s="39"/>
      <c r="H52" s="17"/>
      <c r="J52" s="17"/>
      <c r="M52" s="1"/>
      <c r="P52" s="22" t="s">
        <v>176</v>
      </c>
      <c r="Q52" s="12">
        <v>8</v>
      </c>
      <c r="R52" s="38">
        <f t="shared" si="2"/>
        <v>1506</v>
      </c>
      <c r="S52" s="39">
        <v>36.6</v>
      </c>
      <c r="U52" s="1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23"/>
      <c r="C53" s="12"/>
      <c r="D53" s="39"/>
      <c r="I53" s="41"/>
      <c r="J53" s="17"/>
      <c r="M53" s="1"/>
      <c r="P53" s="1" t="s">
        <v>177</v>
      </c>
      <c r="Q53" s="14">
        <v>480</v>
      </c>
      <c r="R53" s="38">
        <f t="shared" si="2"/>
        <v>1986</v>
      </c>
      <c r="S53" s="39">
        <v>41.1</v>
      </c>
      <c r="Z53" s="1"/>
      <c r="AC53" s="23"/>
      <c r="AD53" s="74"/>
      <c r="AE53" s="74"/>
      <c r="AI53" s="15"/>
      <c r="AL53" s="1"/>
    </row>
    <row r="54" spans="1:38" x14ac:dyDescent="0.3">
      <c r="B54" s="23"/>
      <c r="C54" s="12"/>
      <c r="D54" s="39"/>
      <c r="I54" s="41"/>
      <c r="J54" s="17"/>
      <c r="M54" s="1"/>
      <c r="P54" s="5" t="s">
        <v>178</v>
      </c>
      <c r="Q54" s="27">
        <v>2</v>
      </c>
      <c r="R54" s="38">
        <f t="shared" si="2"/>
        <v>1988</v>
      </c>
      <c r="S54" s="39">
        <v>47.3</v>
      </c>
      <c r="Z54" s="1"/>
      <c r="AC54" s="23"/>
      <c r="AD54" s="14"/>
      <c r="AE54" s="74"/>
      <c r="AI54" s="15"/>
      <c r="AL54" s="1"/>
    </row>
    <row r="55" spans="1:38" x14ac:dyDescent="0.3">
      <c r="B55" s="23"/>
      <c r="C55" s="12"/>
      <c r="D55" s="39"/>
      <c r="I55" s="41"/>
      <c r="J55" s="17"/>
      <c r="M55" s="1"/>
      <c r="P55" s="22" t="s">
        <v>179</v>
      </c>
      <c r="Q55" s="12">
        <v>1</v>
      </c>
      <c r="R55" s="38">
        <f t="shared" si="2"/>
        <v>1989</v>
      </c>
      <c r="S55" s="39">
        <v>35.799999999999997</v>
      </c>
      <c r="U55" s="21"/>
      <c r="Z55" s="1"/>
      <c r="AC55" s="23"/>
      <c r="AD55" s="14"/>
      <c r="AE55" s="74"/>
      <c r="AI55" s="15"/>
      <c r="AL55" s="1"/>
    </row>
    <row r="56" spans="1:38" x14ac:dyDescent="0.3">
      <c r="B56" s="23"/>
      <c r="C56" s="12"/>
      <c r="D56" s="39"/>
      <c r="I56" s="41"/>
      <c r="J56" s="17"/>
      <c r="M56" s="1"/>
      <c r="P56" s="22"/>
      <c r="Q56" s="12"/>
      <c r="R56" s="39"/>
      <c r="Z56" s="1"/>
      <c r="AC56" s="23"/>
      <c r="AD56" s="14"/>
      <c r="AE56" s="74"/>
      <c r="AI56" s="15"/>
      <c r="AL56" s="1"/>
    </row>
    <row r="57" spans="1:38" x14ac:dyDescent="0.3">
      <c r="B57" s="23"/>
      <c r="C57" s="12"/>
      <c r="D57" s="39"/>
      <c r="I57" s="41"/>
      <c r="J57" s="17"/>
      <c r="M57" s="1"/>
      <c r="P57" s="22"/>
      <c r="Q57" s="12"/>
      <c r="R57" s="39"/>
      <c r="Z57" s="1"/>
      <c r="AB57" s="116"/>
      <c r="AC57" s="113"/>
      <c r="AD57" s="14"/>
      <c r="AE57" s="74"/>
      <c r="AI57" s="15"/>
      <c r="AL57" s="1"/>
    </row>
    <row r="58" spans="1:38" x14ac:dyDescent="0.3">
      <c r="B58" s="23"/>
      <c r="C58" s="12"/>
      <c r="D58" s="39"/>
      <c r="I58" s="41"/>
      <c r="J58" s="17"/>
      <c r="M58" s="1"/>
      <c r="P58" s="22"/>
      <c r="Q58" s="12"/>
      <c r="R58" s="39"/>
      <c r="Z58" s="1"/>
      <c r="AC58" s="113"/>
      <c r="AD58" s="14"/>
      <c r="AE58" s="74"/>
      <c r="AI58" s="15"/>
      <c r="AL58" s="1"/>
    </row>
    <row r="59" spans="1:38" x14ac:dyDescent="0.3">
      <c r="B59" s="23"/>
      <c r="C59" s="12"/>
      <c r="D59" s="39"/>
      <c r="M59" s="1"/>
      <c r="P59" s="22"/>
      <c r="Q59" s="12"/>
      <c r="R59" s="39"/>
      <c r="Z59" s="1"/>
      <c r="AC59" s="113"/>
      <c r="AD59" s="14"/>
      <c r="AE59" s="74"/>
      <c r="AI59" s="15"/>
      <c r="AL59" s="1"/>
    </row>
    <row r="60" spans="1:38" x14ac:dyDescent="0.3">
      <c r="B60" s="23"/>
      <c r="D60" s="39"/>
      <c r="M60" s="1"/>
      <c r="P60" s="22"/>
      <c r="Q60" s="12"/>
      <c r="R60" s="39"/>
      <c r="Z60" s="1"/>
      <c r="AC60" s="79"/>
      <c r="AL60" s="1"/>
    </row>
    <row r="61" spans="1:38" x14ac:dyDescent="0.3">
      <c r="D61" s="39"/>
      <c r="K61" s="7"/>
      <c r="M61" s="1"/>
      <c r="P61" s="22"/>
      <c r="Q61" s="12"/>
      <c r="R61" s="39"/>
      <c r="U61" s="21"/>
      <c r="X61" s="7"/>
      <c r="Z61" s="1"/>
      <c r="AC61" s="79"/>
      <c r="AL61" s="1"/>
    </row>
    <row r="62" spans="1:38" x14ac:dyDescent="0.3">
      <c r="D62" s="39"/>
      <c r="E62" s="7"/>
      <c r="F62" s="7"/>
      <c r="J62" s="7"/>
      <c r="K62" s="7"/>
      <c r="M62" s="1"/>
      <c r="P62" s="22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3">
      <c r="A63" s="6"/>
      <c r="C63" s="5"/>
      <c r="D63" s="39"/>
      <c r="I63" s="41"/>
      <c r="J63" s="17"/>
      <c r="M63" s="1"/>
      <c r="O63" s="6"/>
      <c r="P63" s="22"/>
      <c r="Q63" s="12"/>
      <c r="R63" s="39"/>
      <c r="Z63" s="1"/>
      <c r="AC63" s="79"/>
      <c r="AL63" s="1"/>
    </row>
    <row r="64" spans="1:38" x14ac:dyDescent="0.3">
      <c r="B64" s="5"/>
      <c r="C64" s="12"/>
      <c r="D64" s="39"/>
      <c r="I64" s="41"/>
      <c r="J64" s="17"/>
      <c r="M64" s="1"/>
      <c r="P64" s="22"/>
      <c r="Q64" s="12"/>
      <c r="R64" s="39"/>
      <c r="Z64" s="1"/>
      <c r="AC64" s="79"/>
      <c r="AL64" s="1"/>
    </row>
    <row r="65" spans="2:38" x14ac:dyDescent="0.3">
      <c r="B65" s="22"/>
      <c r="C65" s="12"/>
      <c r="D65" s="39"/>
      <c r="I65" s="41"/>
      <c r="J65" s="17"/>
      <c r="M65" s="1"/>
      <c r="Q65" s="14"/>
      <c r="R65" s="39"/>
      <c r="S65" s="7"/>
      <c r="Z65" s="1"/>
      <c r="AC65" s="79"/>
      <c r="AL65" s="1"/>
    </row>
    <row r="66" spans="2:38" x14ac:dyDescent="0.3">
      <c r="B66" s="22"/>
      <c r="C66" s="12"/>
      <c r="D66" s="39"/>
      <c r="H66" s="17"/>
      <c r="J66" s="17"/>
      <c r="M66" s="1"/>
      <c r="P66" s="5"/>
      <c r="Q66" s="27"/>
      <c r="R66" s="39"/>
      <c r="Z66" s="1"/>
      <c r="AC66" s="13"/>
      <c r="AL66" s="1"/>
    </row>
    <row r="67" spans="2:38" x14ac:dyDescent="0.3">
      <c r="B67" s="22"/>
      <c r="C67" s="12"/>
      <c r="D67" s="39"/>
      <c r="H67" s="17"/>
      <c r="J67" s="17"/>
      <c r="M67" s="1"/>
      <c r="P67" s="22"/>
      <c r="Q67" s="14"/>
      <c r="R67" s="39"/>
      <c r="Z67" s="1"/>
      <c r="AC67" s="78"/>
      <c r="AL67" s="1"/>
    </row>
    <row r="68" spans="2:38" x14ac:dyDescent="0.3">
      <c r="B68" s="22"/>
      <c r="C68" s="12"/>
      <c r="D68" s="39"/>
      <c r="H68" s="17"/>
      <c r="J68" s="17"/>
      <c r="M68" s="1"/>
      <c r="P68" s="22"/>
      <c r="Q68" s="14"/>
      <c r="R68" s="39"/>
      <c r="Z68" s="1"/>
      <c r="AC68" s="79"/>
      <c r="AL68" s="1"/>
    </row>
    <row r="69" spans="2:38" x14ac:dyDescent="0.3">
      <c r="B69" s="22"/>
      <c r="C69" s="12"/>
      <c r="D69" s="39"/>
      <c r="I69" s="41"/>
      <c r="J69" s="17"/>
      <c r="M69" s="1"/>
      <c r="P69" s="22"/>
      <c r="Q69" s="14"/>
      <c r="R69" s="39"/>
      <c r="Z69" s="1"/>
      <c r="AC69" s="79"/>
      <c r="AL69" s="1"/>
    </row>
    <row r="70" spans="2:38" x14ac:dyDescent="0.3">
      <c r="B70" s="22"/>
      <c r="C70" s="12"/>
      <c r="D70" s="39"/>
      <c r="I70" s="41"/>
      <c r="J70" s="17"/>
      <c r="M70" s="1"/>
      <c r="P70" s="22"/>
      <c r="Q70" s="14"/>
      <c r="R70" s="39"/>
      <c r="Z70" s="1"/>
      <c r="AC70" s="79"/>
      <c r="AL70" s="1"/>
    </row>
    <row r="71" spans="2:38" x14ac:dyDescent="0.3">
      <c r="B71" s="23"/>
      <c r="C71" s="12"/>
      <c r="D71" s="39"/>
      <c r="I71" s="41"/>
      <c r="J71" s="17"/>
      <c r="M71" s="1"/>
      <c r="P71" s="22"/>
      <c r="Q71" s="14"/>
      <c r="R71" s="40"/>
      <c r="Z71" s="1"/>
      <c r="AC71" s="79"/>
      <c r="AL71" s="1"/>
    </row>
    <row r="72" spans="2:38" x14ac:dyDescent="0.3">
      <c r="B72" s="23"/>
      <c r="C72" s="12"/>
      <c r="D72" s="39"/>
      <c r="I72" s="41"/>
      <c r="J72" s="17"/>
      <c r="M72" s="1"/>
      <c r="Z72" s="1"/>
      <c r="AC72" s="79"/>
      <c r="AL72" s="1"/>
    </row>
    <row r="73" spans="2:38" x14ac:dyDescent="0.3">
      <c r="B73" s="23"/>
      <c r="M73" s="1"/>
      <c r="Q73" s="12"/>
      <c r="R73" s="39"/>
      <c r="Z73" s="1"/>
      <c r="AC73" s="13"/>
      <c r="AL73" s="1"/>
    </row>
    <row r="74" spans="2:38" x14ac:dyDescent="0.3">
      <c r="M74" s="1"/>
      <c r="Q74" s="12"/>
      <c r="R74" s="39"/>
      <c r="X74" s="7"/>
      <c r="Z74" s="1"/>
      <c r="AC74" s="13"/>
      <c r="AL74" s="1"/>
    </row>
    <row r="75" spans="2:38" x14ac:dyDescent="0.3">
      <c r="M75" s="1"/>
      <c r="V75" s="7"/>
      <c r="W75" s="30"/>
      <c r="X75" s="7"/>
      <c r="Z75" s="1"/>
      <c r="AC75" s="13"/>
      <c r="AL75" s="1"/>
    </row>
    <row r="76" spans="2:38" x14ac:dyDescent="0.3">
      <c r="M76" s="1"/>
      <c r="Z76" s="1"/>
      <c r="AC76" s="13"/>
      <c r="AL76" s="1"/>
    </row>
    <row r="77" spans="2:38" x14ac:dyDescent="0.3">
      <c r="M77" s="1"/>
      <c r="Z77" s="1"/>
      <c r="AC77" s="13"/>
      <c r="AL77" s="1"/>
    </row>
    <row r="78" spans="2:38" x14ac:dyDescent="0.3">
      <c r="M78" s="1"/>
      <c r="Q78" s="14"/>
      <c r="R78" s="40"/>
      <c r="S78" s="7"/>
      <c r="Z78" s="1"/>
      <c r="AC78" s="13"/>
      <c r="AL78" s="1"/>
    </row>
    <row r="79" spans="2:38" x14ac:dyDescent="0.3">
      <c r="M79" s="1"/>
      <c r="Q79" s="27"/>
      <c r="R79" s="47"/>
      <c r="Z79" s="1"/>
      <c r="AC79" s="13"/>
      <c r="AL79" s="1"/>
    </row>
    <row r="80" spans="2:38" x14ac:dyDescent="0.3">
      <c r="M80" s="1"/>
      <c r="Z80" s="1"/>
      <c r="AC80" s="13"/>
      <c r="AL80" s="1"/>
    </row>
    <row r="81" spans="13:38" x14ac:dyDescent="0.3">
      <c r="M81" s="1"/>
      <c r="Z81" s="1"/>
      <c r="AC81" s="13"/>
      <c r="AL81" s="1"/>
    </row>
    <row r="82" spans="13:38" x14ac:dyDescent="0.3">
      <c r="M82" s="1"/>
      <c r="Z82" s="1"/>
      <c r="AC82" s="13"/>
      <c r="AL82" s="1"/>
    </row>
    <row r="83" spans="13:38" x14ac:dyDescent="0.3">
      <c r="M83" s="1"/>
      <c r="Z83" s="1"/>
      <c r="AC83" s="13"/>
      <c r="AL83" s="1"/>
    </row>
    <row r="84" spans="13:38" x14ac:dyDescent="0.3">
      <c r="M84" s="1"/>
      <c r="Z84" s="1"/>
      <c r="AC84" s="13"/>
      <c r="AL84" s="1"/>
    </row>
    <row r="85" spans="13:38" x14ac:dyDescent="0.3">
      <c r="M85" s="1"/>
      <c r="Z85" s="1"/>
      <c r="AC85" s="13"/>
      <c r="AL85" s="1"/>
    </row>
    <row r="86" spans="13:38" x14ac:dyDescent="0.3">
      <c r="M86" s="1"/>
      <c r="Z86" s="1"/>
      <c r="AC86" s="13"/>
      <c r="AL86" s="1"/>
    </row>
    <row r="87" spans="13:38" x14ac:dyDescent="0.3">
      <c r="M87" s="1"/>
      <c r="Z87" s="1"/>
      <c r="AC87" s="13"/>
      <c r="AL87" s="1"/>
    </row>
    <row r="88" spans="13:38" x14ac:dyDescent="0.3">
      <c r="M88" s="1"/>
      <c r="Z88" s="1"/>
      <c r="AC88" s="13"/>
      <c r="AL88" s="1"/>
    </row>
    <row r="89" spans="13:38" x14ac:dyDescent="0.3">
      <c r="M89" s="1"/>
      <c r="Z89" s="1"/>
      <c r="AC89" s="13"/>
      <c r="AL89" s="1"/>
    </row>
    <row r="90" spans="13:38" x14ac:dyDescent="0.3">
      <c r="M90" s="1"/>
      <c r="Z90" s="1"/>
      <c r="AC90" s="13"/>
      <c r="AL90" s="1"/>
    </row>
    <row r="91" spans="13:38" x14ac:dyDescent="0.3">
      <c r="M91" s="1"/>
      <c r="Z91" s="1"/>
      <c r="AC91" s="13"/>
      <c r="AL91" s="1"/>
    </row>
    <row r="92" spans="13:38" x14ac:dyDescent="0.3">
      <c r="M92" s="1"/>
      <c r="Z92" s="1"/>
      <c r="AC92" s="13"/>
      <c r="AL92" s="1"/>
    </row>
    <row r="93" spans="13:38" x14ac:dyDescent="0.3">
      <c r="M93" s="1"/>
      <c r="Z93" s="1"/>
      <c r="AC93" s="13"/>
      <c r="AL93" s="1"/>
    </row>
    <row r="94" spans="13:38" x14ac:dyDescent="0.3">
      <c r="M94" s="1"/>
      <c r="Z94" s="1"/>
      <c r="AC94" s="13"/>
      <c r="AL94" s="1"/>
    </row>
    <row r="95" spans="13:38" x14ac:dyDescent="0.3">
      <c r="M95" s="1"/>
      <c r="Z95" s="1"/>
      <c r="AC95" s="13"/>
      <c r="AL95" s="1"/>
    </row>
    <row r="96" spans="13:38" x14ac:dyDescent="0.3">
      <c r="M96" s="1"/>
      <c r="S96" s="1">
        <v>5</v>
      </c>
      <c r="Z96" s="1"/>
      <c r="AC96" s="13"/>
      <c r="AL96" s="1"/>
    </row>
    <row r="97" spans="13:38" x14ac:dyDescent="0.3">
      <c r="M97" s="1"/>
      <c r="S97" s="1">
        <v>6</v>
      </c>
      <c r="Z97" s="1"/>
      <c r="AC97" s="13"/>
      <c r="AL97" s="1"/>
    </row>
    <row r="98" spans="13:38" x14ac:dyDescent="0.3">
      <c r="M98" s="1"/>
      <c r="S98" s="1">
        <v>7</v>
      </c>
      <c r="Z98" s="1"/>
      <c r="AC98" s="13"/>
      <c r="AL98" s="1"/>
    </row>
    <row r="99" spans="13:38" x14ac:dyDescent="0.3">
      <c r="M99" s="1"/>
      <c r="S99" s="1">
        <v>8</v>
      </c>
      <c r="Z99" s="1"/>
      <c r="AC99" s="13"/>
      <c r="AL99" s="1"/>
    </row>
    <row r="100" spans="13:38" x14ac:dyDescent="0.3">
      <c r="M100" s="1"/>
      <c r="S100" s="1">
        <v>9</v>
      </c>
      <c r="Z100" s="1"/>
      <c r="AC100" s="13"/>
      <c r="AL100" s="1"/>
    </row>
    <row r="101" spans="13:38" x14ac:dyDescent="0.3">
      <c r="M101" s="1"/>
      <c r="S101" s="1">
        <v>10</v>
      </c>
      <c r="Z101" s="1"/>
      <c r="AC101" s="13"/>
      <c r="AL101" s="1"/>
    </row>
    <row r="102" spans="13:38" x14ac:dyDescent="0.3">
      <c r="M102" s="1"/>
      <c r="S102" s="1" t="s">
        <v>20</v>
      </c>
      <c r="Z102" s="1"/>
      <c r="AC102" s="13"/>
      <c r="AL102" s="1"/>
    </row>
    <row r="103" spans="13:38" x14ac:dyDescent="0.3">
      <c r="M103" s="1"/>
      <c r="Z103" s="1"/>
      <c r="AC103" s="13"/>
      <c r="AL103" s="1"/>
    </row>
    <row r="104" spans="13:38" x14ac:dyDescent="0.3">
      <c r="M104" s="1"/>
      <c r="S104" s="1">
        <v>1</v>
      </c>
      <c r="Z104" s="1"/>
      <c r="AC104" s="13"/>
      <c r="AL104" s="1"/>
    </row>
    <row r="105" spans="13:38" x14ac:dyDescent="0.3">
      <c r="M105" s="1"/>
      <c r="S105" s="1">
        <v>2</v>
      </c>
      <c r="Z105" s="1"/>
      <c r="AC105" s="13"/>
      <c r="AL105" s="1"/>
    </row>
    <row r="106" spans="13:38" x14ac:dyDescent="0.3">
      <c r="M106" s="1"/>
      <c r="S106" s="1">
        <v>3</v>
      </c>
      <c r="Z106" s="1"/>
      <c r="AC106" s="13"/>
      <c r="AL106" s="1"/>
    </row>
    <row r="107" spans="13:38" x14ac:dyDescent="0.3">
      <c r="M107" s="1"/>
      <c r="S107" s="1">
        <v>4</v>
      </c>
      <c r="Z107" s="1"/>
      <c r="AC107" s="13"/>
      <c r="AL107" s="1"/>
    </row>
    <row r="108" spans="13:38" x14ac:dyDescent="0.3">
      <c r="M108" s="1"/>
      <c r="S108" s="1">
        <v>5</v>
      </c>
      <c r="Z108" s="1"/>
      <c r="AE108" s="1">
        <v>8</v>
      </c>
      <c r="AL108" s="1"/>
    </row>
    <row r="109" spans="13:38" x14ac:dyDescent="0.3">
      <c r="M109" s="1"/>
      <c r="S109" s="1">
        <v>6</v>
      </c>
      <c r="Z109" s="1"/>
      <c r="AE109" s="1">
        <v>9</v>
      </c>
      <c r="AL109" s="1"/>
    </row>
    <row r="110" spans="13:38" x14ac:dyDescent="0.3">
      <c r="M110" s="1"/>
      <c r="S110" s="1">
        <v>7</v>
      </c>
      <c r="Z110" s="1"/>
      <c r="AE110" s="1">
        <v>10</v>
      </c>
      <c r="AL110" s="1"/>
    </row>
    <row r="111" spans="13:38" x14ac:dyDescent="0.3">
      <c r="M111" s="1"/>
      <c r="S111" s="1">
        <v>8</v>
      </c>
      <c r="Z111" s="1"/>
      <c r="AE111" s="1" t="s">
        <v>20</v>
      </c>
      <c r="AL111" s="1"/>
    </row>
    <row r="112" spans="13:38" x14ac:dyDescent="0.3">
      <c r="M112" s="1"/>
      <c r="S112" s="1">
        <v>9</v>
      </c>
      <c r="Z112" s="1"/>
      <c r="AL112" s="1"/>
    </row>
    <row r="113" spans="13:38" x14ac:dyDescent="0.3">
      <c r="M113" s="1"/>
      <c r="S113" s="1">
        <v>10</v>
      </c>
      <c r="Z113" s="1"/>
      <c r="AL113" s="1"/>
    </row>
    <row r="114" spans="13:38" x14ac:dyDescent="0.3">
      <c r="S114" s="1" t="s">
        <v>20</v>
      </c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N717"/>
  <sheetViews>
    <sheetView topLeftCell="F23" workbookViewId="0">
      <selection activeCell="Q42" sqref="Q42"/>
    </sheetView>
  </sheetViews>
  <sheetFormatPr defaultRowHeight="14.4" x14ac:dyDescent="0.3"/>
  <cols>
    <col min="1" max="1" width="10.88671875" style="4" customWidth="1"/>
    <col min="2" max="2" width="9" style="1" bestFit="1" customWidth="1"/>
    <col min="3" max="3" width="7.88671875" style="1" bestFit="1" customWidth="1"/>
    <col min="4" max="4" width="7.88671875" style="38" bestFit="1" customWidth="1"/>
    <col min="5" max="5" width="8.33203125" style="1" bestFit="1" customWidth="1"/>
    <col min="6" max="6" width="6.109375" style="1" bestFit="1" customWidth="1"/>
    <col min="7" max="7" width="6.5546875" style="1" bestFit="1" customWidth="1"/>
    <col min="8" max="8" width="10.44140625" style="1" customWidth="1"/>
    <col min="9" max="9" width="13.6640625" style="2" bestFit="1" customWidth="1"/>
    <col min="10" max="10" width="17.88671875" style="1" customWidth="1"/>
    <col min="11" max="12" width="9.109375" style="1"/>
    <col min="15" max="15" width="10.88671875" style="4" customWidth="1"/>
    <col min="16" max="16" width="9" style="1" bestFit="1" customWidth="1"/>
    <col min="17" max="17" width="7.88671875" style="1" bestFit="1" customWidth="1"/>
    <col min="18" max="18" width="7.88671875" style="35" bestFit="1" customWidth="1"/>
    <col min="19" max="19" width="8.33203125" style="1" bestFit="1" customWidth="1"/>
    <col min="20" max="20" width="6.109375" style="1" bestFit="1" customWidth="1"/>
    <col min="21" max="21" width="7" style="17" bestFit="1" customWidth="1"/>
    <col min="22" max="22" width="10.44140625" style="1" bestFit="1" customWidth="1"/>
    <col min="23" max="23" width="13.6640625" style="20" bestFit="1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8" t="s">
        <v>180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181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182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101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101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0">
        <v>43501</v>
      </c>
      <c r="B4" s="23">
        <v>0.4201388888888889</v>
      </c>
      <c r="C4" s="73">
        <v>0</v>
      </c>
      <c r="D4" s="39">
        <v>0</v>
      </c>
      <c r="E4" s="13"/>
      <c r="F4" s="13"/>
      <c r="G4" s="16">
        <v>3.27E-2</v>
      </c>
      <c r="I4" s="50">
        <v>443.7</v>
      </c>
      <c r="J4" s="108"/>
      <c r="K4" s="13"/>
      <c r="M4" s="1"/>
      <c r="N4" s="56"/>
      <c r="O4" s="10">
        <v>43501</v>
      </c>
      <c r="P4" s="94">
        <v>0.56527777777777777</v>
      </c>
      <c r="Q4" s="74">
        <v>0</v>
      </c>
      <c r="R4" s="35">
        <v>0</v>
      </c>
      <c r="S4" s="13"/>
      <c r="T4" s="13"/>
      <c r="U4" s="97">
        <v>3.5999999999999997E-2</v>
      </c>
      <c r="V4" s="13"/>
      <c r="W4" s="96">
        <v>1018.9</v>
      </c>
      <c r="X4" s="96">
        <v>1018.9</v>
      </c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0.42152777777777778</v>
      </c>
      <c r="C5" s="73">
        <v>2</v>
      </c>
      <c r="D5" s="39">
        <f>SUM(D4,C5)</f>
        <v>2</v>
      </c>
      <c r="E5" s="13"/>
      <c r="F5" s="13"/>
      <c r="G5" s="16">
        <v>0</v>
      </c>
      <c r="I5" s="50">
        <v>433.5</v>
      </c>
      <c r="J5" s="108"/>
      <c r="K5" s="13"/>
      <c r="M5" s="1"/>
      <c r="P5" s="94">
        <v>0.56666666666666665</v>
      </c>
      <c r="Q5" s="73">
        <v>2</v>
      </c>
      <c r="R5" s="39">
        <f>SUM(N7,Q5)</f>
        <v>2</v>
      </c>
      <c r="S5" s="13"/>
      <c r="T5" s="13"/>
      <c r="U5" s="97">
        <v>4.3999999999999997E-2</v>
      </c>
      <c r="V5" s="13"/>
      <c r="W5" s="96"/>
      <c r="X5" s="96">
        <v>728.5</v>
      </c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0.42291666666666666</v>
      </c>
      <c r="C6" s="73">
        <v>2</v>
      </c>
      <c r="D6" s="39">
        <f t="shared" ref="D6:D33" si="0">SUM(D5,C6)</f>
        <v>4</v>
      </c>
      <c r="E6" s="13"/>
      <c r="F6" s="13"/>
      <c r="G6" s="16">
        <v>5.8099999999999999E-2</v>
      </c>
      <c r="I6" s="50">
        <v>475</v>
      </c>
      <c r="J6" s="108"/>
      <c r="K6" s="13"/>
      <c r="M6" s="1"/>
      <c r="P6" s="94">
        <v>0.56736111111111109</v>
      </c>
      <c r="Q6" s="73">
        <v>1</v>
      </c>
      <c r="R6" s="39">
        <f t="shared" ref="R6:R15" si="1">SUM(R5,Q6)</f>
        <v>3</v>
      </c>
      <c r="S6" s="13"/>
      <c r="T6" s="13"/>
      <c r="U6" s="97">
        <v>4.02E-2</v>
      </c>
      <c r="V6" s="13"/>
      <c r="W6" s="96"/>
      <c r="X6" s="96">
        <v>753.7</v>
      </c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0.4236111111111111</v>
      </c>
      <c r="C7" s="73">
        <v>1</v>
      </c>
      <c r="D7" s="39">
        <f t="shared" si="0"/>
        <v>5</v>
      </c>
      <c r="E7" s="13"/>
      <c r="F7" s="13"/>
      <c r="G7" s="16">
        <v>5.7099999999999998E-2</v>
      </c>
      <c r="I7" s="50">
        <v>475.7</v>
      </c>
      <c r="J7" s="108"/>
      <c r="K7" s="13"/>
      <c r="M7" s="1"/>
      <c r="N7" s="68">
        <v>0</v>
      </c>
      <c r="P7" s="94">
        <v>0.56874999999999998</v>
      </c>
      <c r="Q7" s="73">
        <v>2</v>
      </c>
      <c r="R7" s="39">
        <f t="shared" si="1"/>
        <v>5</v>
      </c>
      <c r="S7" s="13"/>
      <c r="T7" s="13"/>
      <c r="U7" s="44">
        <v>5.2600000000000001E-2</v>
      </c>
      <c r="V7" s="13"/>
      <c r="W7" s="96"/>
      <c r="X7" s="96">
        <v>658.1</v>
      </c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0.42499999999999999</v>
      </c>
      <c r="C8" s="73">
        <v>2</v>
      </c>
      <c r="D8" s="39">
        <f t="shared" si="0"/>
        <v>7</v>
      </c>
      <c r="E8" s="13"/>
      <c r="F8" s="13"/>
      <c r="G8" s="16">
        <v>4.99E-2</v>
      </c>
      <c r="I8" s="50">
        <v>489</v>
      </c>
      <c r="J8" s="108"/>
      <c r="K8" s="13"/>
      <c r="M8" s="1"/>
      <c r="P8" s="94">
        <v>0.57013888888888886</v>
      </c>
      <c r="Q8" s="73">
        <v>2</v>
      </c>
      <c r="R8" s="39">
        <f t="shared" si="1"/>
        <v>7</v>
      </c>
      <c r="S8" s="13"/>
      <c r="T8" s="13"/>
      <c r="U8" s="97">
        <v>0</v>
      </c>
      <c r="V8" s="13"/>
      <c r="W8" s="96">
        <v>789.3</v>
      </c>
      <c r="X8" s="96">
        <v>789.3</v>
      </c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0.42638888888888887</v>
      </c>
      <c r="C9" s="73">
        <v>2</v>
      </c>
      <c r="D9" s="39">
        <f t="shared" si="0"/>
        <v>9</v>
      </c>
      <c r="E9" s="13"/>
      <c r="F9" s="13"/>
      <c r="G9" s="16">
        <v>5.3499999999999999E-2</v>
      </c>
      <c r="I9" s="50">
        <v>474.8</v>
      </c>
      <c r="J9" s="108"/>
      <c r="K9" s="13"/>
      <c r="M9" s="1"/>
      <c r="P9" s="94">
        <v>0.57986111111111105</v>
      </c>
      <c r="Q9" s="73">
        <v>14</v>
      </c>
      <c r="R9" s="39">
        <f t="shared" si="1"/>
        <v>21</v>
      </c>
      <c r="S9" s="13"/>
      <c r="T9" s="13"/>
      <c r="U9" s="97">
        <v>4.2700000000000002E-2</v>
      </c>
      <c r="V9" s="13"/>
      <c r="W9" s="96">
        <v>783.7</v>
      </c>
      <c r="X9" s="96">
        <v>783.7</v>
      </c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0.43888888888888888</v>
      </c>
      <c r="C10" s="73">
        <v>18</v>
      </c>
      <c r="D10" s="39">
        <f t="shared" si="0"/>
        <v>27</v>
      </c>
      <c r="E10" s="13"/>
      <c r="F10" s="13"/>
      <c r="G10" s="16">
        <v>5.5399999999999998E-2</v>
      </c>
      <c r="I10" s="50">
        <v>464.8</v>
      </c>
      <c r="J10" s="108"/>
      <c r="K10" s="13"/>
      <c r="M10" s="1"/>
      <c r="P10" s="94">
        <v>0.58333333333333337</v>
      </c>
      <c r="Q10" s="73">
        <v>5</v>
      </c>
      <c r="R10" s="39">
        <f t="shared" si="1"/>
        <v>26</v>
      </c>
      <c r="S10" s="13"/>
      <c r="T10" s="13"/>
      <c r="U10" s="97">
        <v>5.2200000000000003E-2</v>
      </c>
      <c r="V10" s="13"/>
      <c r="W10" s="96">
        <v>740</v>
      </c>
      <c r="X10" s="96">
        <v>740</v>
      </c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0.44027777777777777</v>
      </c>
      <c r="C11" s="73">
        <v>2</v>
      </c>
      <c r="D11" s="39">
        <f t="shared" si="0"/>
        <v>29</v>
      </c>
      <c r="E11" s="13"/>
      <c r="F11" s="13"/>
      <c r="G11" s="16">
        <v>6.6400000000000001E-2</v>
      </c>
      <c r="I11" s="50">
        <v>392.8</v>
      </c>
      <c r="J11" s="108"/>
      <c r="K11" s="13"/>
      <c r="M11" s="1"/>
      <c r="P11" s="94">
        <v>0.58472222222222225</v>
      </c>
      <c r="Q11" s="73">
        <v>2</v>
      </c>
      <c r="R11" s="39">
        <f t="shared" si="1"/>
        <v>28</v>
      </c>
      <c r="S11" s="13"/>
      <c r="T11" s="13"/>
      <c r="U11" s="97">
        <v>4.2599999999999999E-2</v>
      </c>
      <c r="V11" s="13"/>
      <c r="W11" s="96"/>
      <c r="X11" s="96">
        <v>644.9</v>
      </c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0.44236111111111115</v>
      </c>
      <c r="C12" s="74">
        <v>3</v>
      </c>
      <c r="D12" s="39">
        <f t="shared" si="0"/>
        <v>32</v>
      </c>
      <c r="E12" s="13"/>
      <c r="F12" s="13"/>
      <c r="G12" s="16">
        <v>6.1100000000000002E-2</v>
      </c>
      <c r="I12" s="50">
        <v>458</v>
      </c>
      <c r="J12" s="108"/>
      <c r="K12" s="13"/>
      <c r="M12" s="1"/>
      <c r="P12" s="94">
        <v>0.5854166666666667</v>
      </c>
      <c r="Q12" s="73">
        <v>1</v>
      </c>
      <c r="R12" s="39">
        <f t="shared" si="1"/>
        <v>29</v>
      </c>
      <c r="S12" s="13"/>
      <c r="T12" s="13"/>
      <c r="U12" s="97">
        <v>4.1300000000000003E-2</v>
      </c>
      <c r="V12" s="13"/>
      <c r="W12" s="96"/>
      <c r="X12" s="96">
        <v>849.9</v>
      </c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0.44305555555555554</v>
      </c>
      <c r="C13" s="74">
        <v>1</v>
      </c>
      <c r="D13" s="39">
        <f t="shared" si="0"/>
        <v>33</v>
      </c>
      <c r="E13" s="13"/>
      <c r="F13" s="13"/>
      <c r="G13" s="16">
        <v>7.0099999999999996E-2</v>
      </c>
      <c r="H13" s="19"/>
      <c r="I13" s="50">
        <v>494.7</v>
      </c>
      <c r="J13" s="108"/>
      <c r="K13" s="13"/>
      <c r="M13" s="1"/>
      <c r="P13" s="94">
        <v>0.59652777777777777</v>
      </c>
      <c r="Q13" s="74">
        <v>16</v>
      </c>
      <c r="R13" s="39">
        <f t="shared" si="1"/>
        <v>45</v>
      </c>
      <c r="S13" s="13"/>
      <c r="T13" s="13"/>
      <c r="U13" s="97">
        <v>5.79E-2</v>
      </c>
      <c r="V13" s="13"/>
      <c r="W13" s="96"/>
      <c r="X13" s="96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0.44444444444444442</v>
      </c>
      <c r="C14" s="74">
        <v>2</v>
      </c>
      <c r="D14" s="39">
        <f t="shared" si="0"/>
        <v>35</v>
      </c>
      <c r="E14" s="13"/>
      <c r="F14" s="13"/>
      <c r="G14" s="16">
        <v>5.91E-2</v>
      </c>
      <c r="I14" s="50">
        <v>461.6</v>
      </c>
      <c r="J14" s="13"/>
      <c r="K14" s="13"/>
      <c r="M14" s="1"/>
      <c r="P14" s="94">
        <v>0.59791666666666665</v>
      </c>
      <c r="Q14" s="74">
        <v>2</v>
      </c>
      <c r="R14" s="39">
        <f t="shared" si="1"/>
        <v>47</v>
      </c>
      <c r="S14" s="13"/>
      <c r="T14" s="13"/>
      <c r="U14" s="97">
        <v>4.3099999999999999E-2</v>
      </c>
      <c r="V14" s="13"/>
      <c r="W14" s="96"/>
      <c r="X14" s="96">
        <v>844.5</v>
      </c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104"/>
      <c r="B15" s="23">
        <v>0.44722222222222219</v>
      </c>
      <c r="C15" s="72">
        <v>4</v>
      </c>
      <c r="D15" s="39">
        <f t="shared" si="0"/>
        <v>39</v>
      </c>
      <c r="E15" s="13"/>
      <c r="F15" s="13"/>
      <c r="G15" s="16">
        <v>5.9400000000000001E-2</v>
      </c>
      <c r="I15" s="50">
        <v>461.1</v>
      </c>
      <c r="J15" s="13"/>
      <c r="K15" s="13"/>
      <c r="M15" s="1"/>
      <c r="P15" s="94">
        <v>0.59930555555555554</v>
      </c>
      <c r="Q15" s="74">
        <v>2</v>
      </c>
      <c r="R15" s="39">
        <f t="shared" si="1"/>
        <v>49</v>
      </c>
      <c r="S15" s="13"/>
      <c r="T15" s="13"/>
      <c r="U15" s="97">
        <v>4.9000000000000002E-2</v>
      </c>
      <c r="V15" s="13"/>
      <c r="W15" s="96">
        <v>653.1</v>
      </c>
      <c r="X15" s="96">
        <v>653.1</v>
      </c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0.44791666666666669</v>
      </c>
      <c r="C16" s="73">
        <v>1</v>
      </c>
      <c r="D16" s="39">
        <f t="shared" si="0"/>
        <v>40</v>
      </c>
      <c r="E16" s="13"/>
      <c r="F16" s="13"/>
      <c r="G16" s="16">
        <v>5.8799999999999998E-2</v>
      </c>
      <c r="H16" s="19"/>
      <c r="I16" s="50">
        <v>382.2</v>
      </c>
      <c r="J16" s="96"/>
      <c r="K16" s="13"/>
      <c r="M16" s="1"/>
      <c r="P16" s="94">
        <v>0</v>
      </c>
      <c r="Q16" s="72">
        <v>30</v>
      </c>
      <c r="R16" s="39">
        <f t="shared" ref="R16:R32" si="2">SUM(R15,Q16)</f>
        <v>79</v>
      </c>
      <c r="S16" s="13"/>
      <c r="T16" s="13"/>
      <c r="U16" s="97">
        <v>5.5399999999999998E-2</v>
      </c>
      <c r="V16" s="13"/>
      <c r="W16" s="96"/>
      <c r="X16" s="96">
        <v>785.3</v>
      </c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0.47291666666666665</v>
      </c>
      <c r="C17" s="73">
        <v>36</v>
      </c>
      <c r="D17" s="39">
        <f t="shared" si="0"/>
        <v>76</v>
      </c>
      <c r="E17" s="13"/>
      <c r="F17" s="13"/>
      <c r="G17" s="16">
        <v>0</v>
      </c>
      <c r="H17" s="19"/>
      <c r="I17" s="50">
        <v>406.7</v>
      </c>
      <c r="J17" s="96"/>
      <c r="K17" s="13"/>
      <c r="M17" s="1"/>
      <c r="P17" s="94">
        <v>0.62083333333333335</v>
      </c>
      <c r="Q17" s="73">
        <v>1</v>
      </c>
      <c r="R17" s="39">
        <f t="shared" si="2"/>
        <v>80</v>
      </c>
      <c r="S17" s="13"/>
      <c r="T17" s="13"/>
      <c r="U17" s="97">
        <v>5.0999999999999997E-2</v>
      </c>
      <c r="V17" s="13"/>
      <c r="W17" s="96"/>
      <c r="X17" s="96">
        <v>708.2</v>
      </c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0.47361111111111115</v>
      </c>
      <c r="C18" s="73">
        <v>1</v>
      </c>
      <c r="D18" s="39">
        <f t="shared" si="0"/>
        <v>77</v>
      </c>
      <c r="E18" s="13"/>
      <c r="F18" s="13"/>
      <c r="G18" s="16">
        <v>6.6299999999999998E-2</v>
      </c>
      <c r="H18" s="19"/>
      <c r="I18" s="50">
        <v>411.3</v>
      </c>
      <c r="J18" s="96"/>
      <c r="K18" s="13"/>
      <c r="M18" s="1"/>
      <c r="P18" s="94">
        <v>0.62152777777777779</v>
      </c>
      <c r="Q18" s="73">
        <v>2</v>
      </c>
      <c r="R18" s="39">
        <f t="shared" si="2"/>
        <v>82</v>
      </c>
      <c r="S18" s="13"/>
      <c r="T18" s="13"/>
      <c r="U18" s="97">
        <v>7.0800000000000002E-2</v>
      </c>
      <c r="V18" s="13"/>
      <c r="W18" s="96">
        <v>560.70000000000005</v>
      </c>
      <c r="X18" s="96">
        <v>560.70000000000005</v>
      </c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0.47430555555555554</v>
      </c>
      <c r="C19" s="73">
        <v>1</v>
      </c>
      <c r="D19" s="39">
        <f t="shared" si="0"/>
        <v>78</v>
      </c>
      <c r="E19" s="13"/>
      <c r="F19" s="13"/>
      <c r="G19" s="16">
        <v>5.8799999999999998E-2</v>
      </c>
      <c r="H19" s="19"/>
      <c r="I19" s="50">
        <v>394.6</v>
      </c>
      <c r="J19" s="96"/>
      <c r="K19" s="13"/>
      <c r="M19" s="1"/>
      <c r="P19" s="94">
        <v>0.62291666666666667</v>
      </c>
      <c r="Q19" s="73">
        <v>8</v>
      </c>
      <c r="R19" s="39">
        <f t="shared" si="2"/>
        <v>90</v>
      </c>
      <c r="S19" s="13"/>
      <c r="T19" s="13"/>
      <c r="U19" s="97">
        <v>0.06</v>
      </c>
      <c r="V19" s="13"/>
      <c r="W19" s="96">
        <v>318.3</v>
      </c>
      <c r="X19" s="96">
        <v>318.3</v>
      </c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0.47638888888888892</v>
      </c>
      <c r="C20" s="73">
        <v>3</v>
      </c>
      <c r="D20" s="39">
        <f t="shared" si="0"/>
        <v>81</v>
      </c>
      <c r="E20" s="13"/>
      <c r="F20" s="13"/>
      <c r="G20" s="16">
        <v>5.8500000000000003E-2</v>
      </c>
      <c r="H20" s="19"/>
      <c r="I20" s="50">
        <v>370.1</v>
      </c>
      <c r="J20" s="96"/>
      <c r="K20" s="13"/>
      <c r="M20" s="17"/>
      <c r="P20" s="94">
        <v>0.62847222222222221</v>
      </c>
      <c r="Q20" s="73">
        <v>3</v>
      </c>
      <c r="R20" s="39">
        <f t="shared" si="2"/>
        <v>93</v>
      </c>
      <c r="S20" s="13"/>
      <c r="T20" s="13"/>
      <c r="U20" s="44">
        <v>5.8999999999999997E-2</v>
      </c>
      <c r="V20" s="13"/>
      <c r="W20" s="96">
        <v>296.7</v>
      </c>
      <c r="X20" s="96">
        <v>296.7</v>
      </c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0.50763888888888886</v>
      </c>
      <c r="C21" s="73">
        <v>45</v>
      </c>
      <c r="D21" s="39">
        <f t="shared" si="0"/>
        <v>126</v>
      </c>
      <c r="E21" s="13"/>
      <c r="F21" s="13"/>
      <c r="G21" s="16">
        <v>5.6099999999999997E-2</v>
      </c>
      <c r="H21" s="19"/>
      <c r="I21" s="50">
        <v>341.3</v>
      </c>
      <c r="J21" s="96"/>
      <c r="K21" s="13"/>
      <c r="M21" s="17"/>
      <c r="P21" s="94">
        <v>0.63055555555555554</v>
      </c>
      <c r="Q21" s="73">
        <v>2</v>
      </c>
      <c r="R21" s="39">
        <f t="shared" si="2"/>
        <v>95</v>
      </c>
      <c r="S21" s="13"/>
      <c r="T21" s="13"/>
      <c r="U21" s="44">
        <v>5.2699999999999997E-2</v>
      </c>
      <c r="V21" s="13"/>
      <c r="W21" s="96">
        <v>311.2</v>
      </c>
      <c r="X21" s="96">
        <v>311.2</v>
      </c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0.50972222222222219</v>
      </c>
      <c r="C22" s="73">
        <v>3</v>
      </c>
      <c r="D22" s="39">
        <f t="shared" si="0"/>
        <v>129</v>
      </c>
      <c r="E22" s="13"/>
      <c r="F22" s="13"/>
      <c r="G22" s="16">
        <v>6.6400000000000001E-2</v>
      </c>
      <c r="H22" s="19"/>
      <c r="I22" s="50">
        <v>348.8</v>
      </c>
      <c r="J22" s="96"/>
      <c r="K22" s="13"/>
      <c r="M22" s="17"/>
      <c r="P22" s="94">
        <v>0.63194444444444442</v>
      </c>
      <c r="Q22" s="73">
        <v>1</v>
      </c>
      <c r="R22" s="39">
        <f t="shared" si="2"/>
        <v>96</v>
      </c>
      <c r="S22" s="13"/>
      <c r="T22" s="13"/>
      <c r="U22" s="97">
        <v>6.13E-2</v>
      </c>
      <c r="V22" s="13"/>
      <c r="W22" s="96">
        <v>353.3</v>
      </c>
      <c r="X22" s="96">
        <v>353.3</v>
      </c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0.51180555555555551</v>
      </c>
      <c r="C23" s="74">
        <v>3</v>
      </c>
      <c r="D23" s="39">
        <f t="shared" si="0"/>
        <v>132</v>
      </c>
      <c r="E23" s="13"/>
      <c r="F23" s="13"/>
      <c r="G23" s="16">
        <v>0</v>
      </c>
      <c r="H23" s="19"/>
      <c r="I23" s="50">
        <v>282.3</v>
      </c>
      <c r="J23" s="96"/>
      <c r="K23" s="13"/>
      <c r="M23" s="17"/>
      <c r="P23" s="94">
        <v>0.63263888888888886</v>
      </c>
      <c r="Q23" s="73">
        <v>11</v>
      </c>
      <c r="R23" s="39">
        <f t="shared" si="2"/>
        <v>107</v>
      </c>
      <c r="S23" s="13"/>
      <c r="T23" s="13"/>
      <c r="U23" s="97">
        <v>6.8099999999999994E-2</v>
      </c>
      <c r="V23" s="13"/>
      <c r="W23" s="96">
        <v>249.6</v>
      </c>
      <c r="X23" s="96">
        <v>249.6</v>
      </c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0.51250000000000007</v>
      </c>
      <c r="C24" s="73">
        <v>1</v>
      </c>
      <c r="D24" s="39">
        <f t="shared" si="0"/>
        <v>133</v>
      </c>
      <c r="E24" s="13"/>
      <c r="F24" s="13"/>
      <c r="G24" s="16">
        <v>0</v>
      </c>
      <c r="H24" s="19"/>
      <c r="I24" s="50">
        <v>234.2</v>
      </c>
      <c r="J24" s="96"/>
      <c r="K24" s="13"/>
      <c r="M24" s="1"/>
      <c r="P24" s="94">
        <v>0.64027777777777783</v>
      </c>
      <c r="Q24" s="73">
        <v>3</v>
      </c>
      <c r="R24" s="39">
        <f t="shared" si="2"/>
        <v>110</v>
      </c>
      <c r="S24" s="13"/>
      <c r="T24" s="13"/>
      <c r="U24" s="97">
        <v>0</v>
      </c>
      <c r="V24" s="13"/>
      <c r="W24" s="96">
        <v>253.3</v>
      </c>
      <c r="X24" s="96">
        <v>253.3</v>
      </c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0.51388888888888895</v>
      </c>
      <c r="C25" s="73">
        <v>2</v>
      </c>
      <c r="D25" s="39">
        <f t="shared" si="0"/>
        <v>135</v>
      </c>
      <c r="E25" s="13"/>
      <c r="F25" s="13"/>
      <c r="G25" s="16">
        <v>6.7799999999999999E-2</v>
      </c>
      <c r="H25" s="19"/>
      <c r="I25" s="42">
        <v>299.3</v>
      </c>
      <c r="J25" s="13"/>
      <c r="K25" s="13"/>
      <c r="M25" s="1"/>
      <c r="P25" s="94">
        <v>0.64236111111111105</v>
      </c>
      <c r="Q25" s="73">
        <v>49</v>
      </c>
      <c r="R25" s="39">
        <f t="shared" si="2"/>
        <v>159</v>
      </c>
      <c r="S25" s="13"/>
      <c r="T25" s="13"/>
      <c r="U25" s="97">
        <v>6.1400000000000003E-2</v>
      </c>
      <c r="V25" s="13"/>
      <c r="W25" s="96">
        <v>244.3</v>
      </c>
      <c r="X25" s="96">
        <v>244.3</v>
      </c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0.52916666666666667</v>
      </c>
      <c r="C26" s="74">
        <v>22</v>
      </c>
      <c r="D26" s="39">
        <f t="shared" si="0"/>
        <v>157</v>
      </c>
      <c r="E26" s="13"/>
      <c r="F26" s="13"/>
      <c r="G26" s="16">
        <v>6.4000000000000001E-2</v>
      </c>
      <c r="I26" s="50">
        <v>293.5</v>
      </c>
      <c r="J26" s="13"/>
      <c r="K26" s="13"/>
      <c r="M26" s="1"/>
      <c r="P26" s="94">
        <v>0.67638888888888893</v>
      </c>
      <c r="Q26" s="73">
        <v>3</v>
      </c>
      <c r="R26" s="39">
        <f t="shared" si="2"/>
        <v>162</v>
      </c>
      <c r="S26" s="13"/>
      <c r="T26" s="13"/>
      <c r="U26" s="97">
        <v>5.5E-2</v>
      </c>
      <c r="V26" s="13"/>
      <c r="W26" s="96">
        <v>175.7</v>
      </c>
      <c r="X26" s="96">
        <v>175.7</v>
      </c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104"/>
      <c r="B27" s="23">
        <v>0.53055555555555556</v>
      </c>
      <c r="C27" s="74">
        <v>2</v>
      </c>
      <c r="D27" s="39">
        <f t="shared" si="0"/>
        <v>159</v>
      </c>
      <c r="E27" s="13"/>
      <c r="F27" s="13"/>
      <c r="G27" s="16">
        <v>5.2999999999999999E-2</v>
      </c>
      <c r="I27" s="50">
        <v>237.5</v>
      </c>
      <c r="J27" s="44"/>
      <c r="K27" s="13"/>
      <c r="M27" s="1"/>
      <c r="P27" s="94">
        <v>0.67847222222222225</v>
      </c>
      <c r="Q27" s="74">
        <v>1</v>
      </c>
      <c r="R27" s="39">
        <f t="shared" si="2"/>
        <v>163</v>
      </c>
      <c r="S27" s="13"/>
      <c r="T27" s="13"/>
      <c r="U27" s="97">
        <v>0</v>
      </c>
      <c r="V27" s="13"/>
      <c r="W27" s="96">
        <v>178.2</v>
      </c>
      <c r="X27" s="96">
        <v>178.2</v>
      </c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23">
        <v>0.53125</v>
      </c>
      <c r="C28" s="72">
        <v>1</v>
      </c>
      <c r="D28" s="39">
        <f t="shared" si="0"/>
        <v>160</v>
      </c>
      <c r="E28" s="13"/>
      <c r="F28" s="13"/>
      <c r="G28" s="16">
        <v>0</v>
      </c>
      <c r="H28" s="17"/>
      <c r="I28" s="50">
        <v>167</v>
      </c>
      <c r="J28" s="44"/>
      <c r="K28" s="13"/>
      <c r="M28" s="1"/>
      <c r="P28" s="94">
        <v>0.6791666666666667</v>
      </c>
      <c r="Q28" s="72">
        <v>4</v>
      </c>
      <c r="R28" s="39">
        <f t="shared" si="2"/>
        <v>167</v>
      </c>
      <c r="S28" s="13"/>
      <c r="T28" s="13"/>
      <c r="U28" s="97">
        <v>5.6599999999999998E-2</v>
      </c>
      <c r="V28" s="13"/>
      <c r="W28" s="96">
        <v>181.3</v>
      </c>
      <c r="X28" s="96">
        <v>181.3</v>
      </c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23">
        <v>0.53194444444444444</v>
      </c>
      <c r="C29" s="73">
        <v>1</v>
      </c>
      <c r="D29" s="39">
        <f t="shared" si="0"/>
        <v>161</v>
      </c>
      <c r="E29" s="13"/>
      <c r="F29" s="13"/>
      <c r="G29" s="16">
        <v>5.33E-2</v>
      </c>
      <c r="H29" s="17"/>
      <c r="I29" s="50">
        <v>221.4</v>
      </c>
      <c r="J29" s="44"/>
      <c r="K29" s="13"/>
      <c r="M29" s="1"/>
      <c r="P29" s="94">
        <v>0.68194444444444446</v>
      </c>
      <c r="Q29" s="73">
        <v>3</v>
      </c>
      <c r="R29" s="39">
        <f t="shared" si="2"/>
        <v>170</v>
      </c>
      <c r="S29" s="13"/>
      <c r="T29" s="13"/>
      <c r="U29" s="97">
        <v>4.9099999999999998E-2</v>
      </c>
      <c r="V29" s="13"/>
      <c r="W29" s="96">
        <v>150.30000000000001</v>
      </c>
      <c r="X29" s="96">
        <v>150.30000000000001</v>
      </c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23">
        <v>0.53333333333333333</v>
      </c>
      <c r="C30" s="73">
        <v>2</v>
      </c>
      <c r="D30" s="39">
        <f t="shared" si="0"/>
        <v>163</v>
      </c>
      <c r="E30" s="13"/>
      <c r="F30" s="13"/>
      <c r="G30" s="16">
        <v>5.5899999999999998E-2</v>
      </c>
      <c r="H30" s="17"/>
      <c r="I30" s="50">
        <v>213.9</v>
      </c>
      <c r="J30" s="44"/>
      <c r="K30" s="13"/>
      <c r="M30" s="1"/>
      <c r="P30" s="94">
        <v>0.68402777777777779</v>
      </c>
      <c r="Q30" s="73">
        <v>1</v>
      </c>
      <c r="R30" s="39">
        <f t="shared" si="2"/>
        <v>171</v>
      </c>
      <c r="S30" s="13"/>
      <c r="T30" s="13"/>
      <c r="U30" s="97">
        <v>6.5600000000000006E-2</v>
      </c>
      <c r="V30" s="13"/>
      <c r="W30" s="96">
        <v>177</v>
      </c>
      <c r="X30" s="96">
        <v>177</v>
      </c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23">
        <v>0.55277777777777781</v>
      </c>
      <c r="C31" s="73">
        <v>28</v>
      </c>
      <c r="D31" s="39">
        <f t="shared" si="0"/>
        <v>191</v>
      </c>
      <c r="E31" s="13"/>
      <c r="F31" s="13"/>
      <c r="G31" s="16">
        <v>5.1700000000000003E-2</v>
      </c>
      <c r="H31" s="17"/>
      <c r="I31" s="50">
        <v>147</v>
      </c>
      <c r="J31" s="44"/>
      <c r="K31" s="13"/>
      <c r="M31" s="1"/>
      <c r="P31" s="94">
        <v>0.68472222222222223</v>
      </c>
      <c r="Q31" s="73">
        <v>2</v>
      </c>
      <c r="R31" s="39">
        <f t="shared" si="2"/>
        <v>173</v>
      </c>
      <c r="S31" s="13"/>
      <c r="T31" s="13"/>
      <c r="U31" s="97">
        <v>5.6099999999999997E-2</v>
      </c>
      <c r="V31" s="13"/>
      <c r="W31" s="108"/>
      <c r="X31" s="13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23">
        <v>0.5541666666666667</v>
      </c>
      <c r="C32" s="73">
        <v>2</v>
      </c>
      <c r="D32" s="39">
        <f t="shared" si="0"/>
        <v>193</v>
      </c>
      <c r="G32" s="16">
        <v>5.7000000000000002E-2</v>
      </c>
      <c r="H32" s="17"/>
      <c r="I32" s="50">
        <v>178.9</v>
      </c>
      <c r="J32" s="44"/>
      <c r="K32" s="13"/>
      <c r="M32" s="1"/>
      <c r="P32" s="94">
        <v>0.68611111111111101</v>
      </c>
      <c r="Q32" s="73">
        <v>2</v>
      </c>
      <c r="R32" s="39">
        <f t="shared" si="2"/>
        <v>175</v>
      </c>
      <c r="S32" s="13"/>
      <c r="T32" s="13"/>
      <c r="X32" s="13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23">
        <v>0.55555555555555558</v>
      </c>
      <c r="C33" s="12">
        <v>2</v>
      </c>
      <c r="D33" s="39">
        <f t="shared" si="0"/>
        <v>195</v>
      </c>
      <c r="G33" s="16">
        <v>6.7000000000000004E-2</v>
      </c>
      <c r="H33" s="17"/>
      <c r="I33" s="50">
        <v>179.2</v>
      </c>
      <c r="J33" s="44"/>
      <c r="K33" s="13"/>
      <c r="M33" s="1"/>
      <c r="P33" s="113"/>
      <c r="Q33" s="73"/>
      <c r="R33" s="73"/>
      <c r="S33" s="13"/>
      <c r="T33" s="13"/>
      <c r="U33" s="97"/>
      <c r="V33" s="13"/>
      <c r="W33" s="108"/>
      <c r="X33" s="13"/>
      <c r="Y33" s="13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23"/>
      <c r="C34" s="12"/>
      <c r="D34" s="73"/>
      <c r="E34" s="13"/>
      <c r="F34" s="13"/>
      <c r="G34" s="87"/>
      <c r="H34" s="44"/>
      <c r="I34" s="49"/>
      <c r="J34" s="44"/>
      <c r="M34" s="1"/>
      <c r="P34" s="113"/>
      <c r="Q34" s="73"/>
      <c r="R34" s="73"/>
      <c r="S34" s="13"/>
      <c r="T34" s="13"/>
      <c r="U34" s="44"/>
      <c r="V34" s="13"/>
      <c r="W34" s="108"/>
      <c r="X34" s="13"/>
      <c r="Y34" s="13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23"/>
      <c r="C35" s="12"/>
      <c r="D35" s="73"/>
      <c r="E35" s="13"/>
      <c r="F35" s="13"/>
      <c r="G35" s="87"/>
      <c r="H35" s="97"/>
      <c r="I35" s="49"/>
      <c r="J35" s="44"/>
      <c r="M35" s="1"/>
      <c r="P35" s="113"/>
      <c r="Q35" s="73"/>
      <c r="R35" s="73"/>
      <c r="S35" s="13"/>
      <c r="T35" s="13"/>
      <c r="U35" s="44"/>
      <c r="V35" s="13"/>
      <c r="W35" s="108"/>
      <c r="X35" s="13"/>
      <c r="Y35" s="13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23"/>
      <c r="C36" s="12"/>
      <c r="D36" s="73"/>
      <c r="E36" s="13"/>
      <c r="F36" s="13"/>
      <c r="G36" s="13"/>
      <c r="H36" s="44"/>
      <c r="J36" s="44"/>
      <c r="M36" s="1"/>
      <c r="O36" s="10">
        <v>43663</v>
      </c>
      <c r="P36" s="113"/>
      <c r="Q36" s="73"/>
      <c r="R36" s="73"/>
      <c r="S36" s="13"/>
      <c r="T36" s="13"/>
      <c r="U36" s="44"/>
      <c r="V36" s="13"/>
      <c r="W36" s="108"/>
      <c r="X36" s="13"/>
      <c r="Y36" s="13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79"/>
      <c r="C37" s="73"/>
      <c r="D37" s="73"/>
      <c r="E37" s="13"/>
      <c r="F37" s="13"/>
      <c r="G37" s="13"/>
      <c r="H37" s="44"/>
      <c r="J37" s="96"/>
      <c r="K37" s="13"/>
      <c r="L37" s="13"/>
      <c r="M37" s="1"/>
      <c r="P37" s="113" t="s">
        <v>183</v>
      </c>
      <c r="Q37" s="73">
        <v>0</v>
      </c>
      <c r="R37" s="73">
        <f>Q37</f>
        <v>0</v>
      </c>
      <c r="S37" s="13">
        <v>738.9</v>
      </c>
      <c r="T37" s="13"/>
      <c r="U37" s="44"/>
      <c r="V37" s="13"/>
      <c r="W37" s="108"/>
      <c r="X37" s="13"/>
      <c r="Y37" s="13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79"/>
      <c r="C38" s="44"/>
      <c r="D38" s="73"/>
      <c r="E38" s="13"/>
      <c r="F38" s="13"/>
      <c r="G38" s="13"/>
      <c r="H38" s="13"/>
      <c r="J38" s="13"/>
      <c r="K38" s="13"/>
      <c r="L38" s="13"/>
      <c r="M38" s="1"/>
      <c r="P38" s="113" t="s">
        <v>184</v>
      </c>
      <c r="Q38" s="73">
        <v>3</v>
      </c>
      <c r="R38" s="73">
        <f>Q38+R37</f>
        <v>3</v>
      </c>
      <c r="S38" s="13">
        <v>745.2</v>
      </c>
      <c r="T38" s="13"/>
      <c r="U38" s="44"/>
      <c r="V38" s="13"/>
      <c r="W38" s="108"/>
      <c r="X38" s="13"/>
      <c r="Y38" s="13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104"/>
      <c r="B39" s="13"/>
      <c r="C39" s="118"/>
      <c r="D39" s="73"/>
      <c r="E39" s="13"/>
      <c r="F39" s="13"/>
      <c r="G39" s="13"/>
      <c r="H39" s="13"/>
      <c r="J39" s="13"/>
      <c r="K39" s="13"/>
      <c r="L39" s="13"/>
      <c r="M39" s="1"/>
      <c r="O39" s="104"/>
      <c r="P39" s="113" t="s">
        <v>185</v>
      </c>
      <c r="Q39" s="73">
        <v>2</v>
      </c>
      <c r="R39" s="73">
        <f t="shared" ref="R39:R55" si="3">Q39+R38</f>
        <v>5</v>
      </c>
      <c r="S39" s="13">
        <v>587.4</v>
      </c>
      <c r="T39" s="13"/>
      <c r="U39" s="44"/>
      <c r="V39" s="13"/>
      <c r="W39" s="108"/>
      <c r="X39" s="13"/>
      <c r="Y39" s="13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78"/>
      <c r="C40" s="73"/>
      <c r="D40" s="73"/>
      <c r="E40" s="13"/>
      <c r="F40" s="13"/>
      <c r="G40" s="13"/>
      <c r="H40" s="44"/>
      <c r="J40" s="44"/>
      <c r="K40" s="13"/>
      <c r="L40" s="13"/>
      <c r="M40" s="1"/>
      <c r="P40" s="113" t="s">
        <v>186</v>
      </c>
      <c r="Q40" s="13">
        <v>1</v>
      </c>
      <c r="R40" s="73">
        <f t="shared" si="3"/>
        <v>6</v>
      </c>
      <c r="S40" s="13">
        <v>623.6</v>
      </c>
      <c r="T40" s="13"/>
      <c r="U40" s="44"/>
      <c r="V40" s="13"/>
      <c r="W40" s="108"/>
      <c r="X40" s="79"/>
      <c r="Y40" s="73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79"/>
      <c r="C41" s="73"/>
      <c r="D41" s="73"/>
      <c r="E41" s="13"/>
      <c r="F41" s="13"/>
      <c r="G41" s="13"/>
      <c r="H41" s="44"/>
      <c r="J41" s="44"/>
      <c r="K41" s="13"/>
      <c r="L41" s="13"/>
      <c r="M41" s="1"/>
      <c r="P41" s="13" t="s">
        <v>187</v>
      </c>
      <c r="Q41" s="44">
        <v>2</v>
      </c>
      <c r="R41" s="73">
        <f t="shared" si="3"/>
        <v>8</v>
      </c>
      <c r="S41" s="13">
        <v>423.9</v>
      </c>
      <c r="T41" s="13"/>
      <c r="U41" s="44"/>
      <c r="V41" s="13"/>
      <c r="W41" s="108"/>
      <c r="X41" s="13"/>
      <c r="Y41" s="13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79"/>
      <c r="C42" s="73"/>
      <c r="D42" s="73"/>
      <c r="E42" s="13"/>
      <c r="F42" s="13"/>
      <c r="G42" s="13"/>
      <c r="H42" s="44"/>
      <c r="J42" s="44"/>
      <c r="K42" s="13"/>
      <c r="L42" s="13"/>
      <c r="M42" s="1"/>
      <c r="P42" s="78" t="s">
        <v>188</v>
      </c>
      <c r="Q42" s="118">
        <v>37</v>
      </c>
      <c r="R42" s="73">
        <f t="shared" si="3"/>
        <v>45</v>
      </c>
      <c r="S42" s="13">
        <v>393.4</v>
      </c>
      <c r="T42" s="13"/>
      <c r="U42" s="44"/>
      <c r="V42" s="13"/>
      <c r="W42" s="108"/>
      <c r="X42" s="13"/>
      <c r="Y42" s="13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79"/>
      <c r="C43" s="73"/>
      <c r="D43" s="73"/>
      <c r="E43" s="13"/>
      <c r="F43" s="13"/>
      <c r="G43" s="13"/>
      <c r="H43" s="44"/>
      <c r="J43" s="44"/>
      <c r="K43" s="13"/>
      <c r="L43" s="13"/>
      <c r="M43" s="1"/>
      <c r="P43" s="13">
        <v>11.28</v>
      </c>
      <c r="Q43" s="13">
        <v>3</v>
      </c>
      <c r="R43" s="73">
        <f t="shared" si="3"/>
        <v>48</v>
      </c>
      <c r="S43" s="13">
        <v>405.5</v>
      </c>
      <c r="T43" s="13"/>
      <c r="U43" s="44"/>
      <c r="V43" s="13"/>
      <c r="W43" s="108"/>
      <c r="X43" s="13"/>
      <c r="Y43" s="13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79"/>
      <c r="C44" s="73"/>
      <c r="D44" s="73"/>
      <c r="E44" s="13"/>
      <c r="F44" s="13"/>
      <c r="G44" s="13"/>
      <c r="H44" s="44"/>
      <c r="J44" s="44"/>
      <c r="K44" s="13"/>
      <c r="L44" s="13"/>
      <c r="M44" s="1"/>
      <c r="P44" s="79" t="s">
        <v>189</v>
      </c>
      <c r="Q44" s="73">
        <v>32</v>
      </c>
      <c r="R44" s="73">
        <f t="shared" si="3"/>
        <v>80</v>
      </c>
      <c r="S44" s="13">
        <v>304.2</v>
      </c>
      <c r="T44" s="13"/>
      <c r="U44" s="44"/>
      <c r="V44" s="13"/>
      <c r="W44" s="108"/>
      <c r="X44" s="13"/>
      <c r="Y44" s="13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79"/>
      <c r="C45" s="44"/>
      <c r="D45" s="73"/>
      <c r="E45" s="13"/>
      <c r="F45" s="13"/>
      <c r="G45" s="13"/>
      <c r="H45" s="44"/>
      <c r="J45" s="44"/>
      <c r="K45" s="13"/>
      <c r="L45" s="13"/>
      <c r="M45" s="1"/>
      <c r="P45" s="79" t="s">
        <v>190</v>
      </c>
      <c r="Q45" s="73">
        <v>1</v>
      </c>
      <c r="R45" s="73">
        <f t="shared" si="3"/>
        <v>81</v>
      </c>
      <c r="S45" s="13">
        <v>384.8</v>
      </c>
      <c r="T45" s="13"/>
      <c r="U45" s="44"/>
      <c r="V45" s="13"/>
      <c r="W45" s="108"/>
      <c r="X45" s="13"/>
      <c r="Y45" s="13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13"/>
      <c r="C46" s="44"/>
      <c r="D46" s="73"/>
      <c r="E46" s="13"/>
      <c r="F46" s="13"/>
      <c r="G46" s="13"/>
      <c r="H46" s="44"/>
      <c r="J46" s="96"/>
      <c r="K46" s="13"/>
      <c r="L46" s="13"/>
      <c r="M46" s="1"/>
      <c r="P46" s="79" t="s">
        <v>191</v>
      </c>
      <c r="Q46" s="73">
        <v>2</v>
      </c>
      <c r="R46" s="73">
        <f t="shared" si="3"/>
        <v>83</v>
      </c>
      <c r="S46" s="13">
        <v>293.2</v>
      </c>
      <c r="T46" s="13"/>
      <c r="U46" s="44"/>
      <c r="V46" s="13"/>
      <c r="W46" s="108"/>
      <c r="X46" s="13"/>
      <c r="Y46" s="13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113"/>
      <c r="C47" s="73"/>
      <c r="D47" s="73"/>
      <c r="E47" s="13"/>
      <c r="F47" s="13"/>
      <c r="G47" s="13"/>
      <c r="H47" s="44"/>
      <c r="J47" s="44"/>
      <c r="K47" s="13"/>
      <c r="L47" s="13"/>
      <c r="M47" s="1"/>
      <c r="P47" s="79" t="s">
        <v>192</v>
      </c>
      <c r="Q47" s="73">
        <v>3</v>
      </c>
      <c r="R47" s="73">
        <f t="shared" si="3"/>
        <v>86</v>
      </c>
      <c r="S47" s="13">
        <v>235.3</v>
      </c>
      <c r="T47" s="13"/>
      <c r="U47" s="44"/>
      <c r="V47" s="13"/>
      <c r="W47" s="108"/>
      <c r="X47" s="13"/>
      <c r="Y47" s="13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113"/>
      <c r="C48" s="73"/>
      <c r="D48" s="73"/>
      <c r="E48" s="13"/>
      <c r="F48" s="13"/>
      <c r="G48" s="13"/>
      <c r="H48" s="44"/>
      <c r="J48" s="44"/>
      <c r="K48" s="13"/>
      <c r="L48" s="13"/>
      <c r="M48" s="1"/>
      <c r="P48" s="79" t="s">
        <v>193</v>
      </c>
      <c r="Q48" s="73">
        <v>1290</v>
      </c>
      <c r="R48" s="73">
        <f t="shared" si="3"/>
        <v>1376</v>
      </c>
      <c r="S48" s="13">
        <v>25.1</v>
      </c>
      <c r="T48" s="13"/>
      <c r="U48" s="44"/>
      <c r="V48" s="13"/>
      <c r="W48" s="108"/>
      <c r="X48" s="13"/>
      <c r="Y48" s="13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113"/>
      <c r="C49" s="73"/>
      <c r="D49" s="73"/>
      <c r="E49" s="13"/>
      <c r="F49" s="13"/>
      <c r="G49" s="13"/>
      <c r="H49" s="13"/>
      <c r="J49" s="13"/>
      <c r="K49" s="13"/>
      <c r="L49" s="13"/>
      <c r="M49" s="1"/>
      <c r="P49" s="79" t="s">
        <v>194</v>
      </c>
      <c r="Q49" s="73">
        <v>1</v>
      </c>
      <c r="R49" s="73">
        <f t="shared" si="3"/>
        <v>1377</v>
      </c>
      <c r="S49" s="13">
        <v>21.4</v>
      </c>
      <c r="T49" s="13"/>
      <c r="U49" s="44"/>
      <c r="V49" s="13"/>
      <c r="W49" s="108"/>
      <c r="X49" s="13"/>
      <c r="Y49" s="13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113"/>
      <c r="C50" s="13"/>
      <c r="D50" s="73"/>
      <c r="E50" s="13"/>
      <c r="F50" s="13"/>
      <c r="G50" s="13"/>
      <c r="H50" s="13"/>
      <c r="J50" s="13"/>
      <c r="K50" s="13"/>
      <c r="L50" s="13"/>
      <c r="M50" s="1"/>
      <c r="P50" s="79" t="s">
        <v>195</v>
      </c>
      <c r="Q50" s="73">
        <v>40</v>
      </c>
      <c r="R50" s="73">
        <f t="shared" si="3"/>
        <v>1417</v>
      </c>
      <c r="S50" s="13">
        <v>20</v>
      </c>
      <c r="T50" s="13"/>
      <c r="U50" s="44"/>
      <c r="V50" s="13"/>
      <c r="W50" s="108"/>
      <c r="X50" s="13"/>
      <c r="Y50" s="13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104"/>
      <c r="B51" s="13"/>
      <c r="C51" s="78"/>
      <c r="D51" s="73"/>
      <c r="E51" s="13"/>
      <c r="F51" s="13"/>
      <c r="G51" s="13"/>
      <c r="H51" s="13"/>
      <c r="J51" s="13"/>
      <c r="K51" s="13"/>
      <c r="L51" s="13"/>
      <c r="M51" s="1"/>
      <c r="O51" s="104"/>
      <c r="P51" s="79" t="s">
        <v>196</v>
      </c>
      <c r="Q51" s="73">
        <v>1</v>
      </c>
      <c r="R51" s="73">
        <f t="shared" si="3"/>
        <v>1418</v>
      </c>
      <c r="S51" s="13">
        <v>35.200000000000003</v>
      </c>
      <c r="T51" s="13"/>
      <c r="U51" s="44"/>
      <c r="V51" s="13"/>
      <c r="W51" s="108"/>
      <c r="X51" s="13"/>
      <c r="Y51" s="13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78"/>
      <c r="C52" s="73"/>
      <c r="D52" s="73"/>
      <c r="E52" s="13"/>
      <c r="F52" s="13"/>
      <c r="G52" s="13"/>
      <c r="H52" s="44"/>
      <c r="J52" s="44"/>
      <c r="K52" s="13"/>
      <c r="L52" s="13"/>
      <c r="M52" s="1"/>
      <c r="P52" s="79" t="s">
        <v>197</v>
      </c>
      <c r="Q52" s="73">
        <v>1</v>
      </c>
      <c r="R52" s="73">
        <f t="shared" si="3"/>
        <v>1419</v>
      </c>
      <c r="S52" s="13"/>
      <c r="T52" s="13"/>
      <c r="U52" s="13"/>
      <c r="V52" s="13"/>
      <c r="W52" s="108"/>
      <c r="X52" s="13"/>
      <c r="Y52" s="13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113"/>
      <c r="C53" s="73"/>
      <c r="D53" s="73"/>
      <c r="E53" s="13"/>
      <c r="F53" s="13"/>
      <c r="G53" s="13"/>
      <c r="H53" s="13"/>
      <c r="I53" s="41"/>
      <c r="J53" s="44"/>
      <c r="K53" s="13"/>
      <c r="L53" s="13"/>
      <c r="M53" s="1"/>
      <c r="P53" s="13" t="s">
        <v>198</v>
      </c>
      <c r="Q53" s="74">
        <v>421</v>
      </c>
      <c r="R53" s="73">
        <f t="shared" si="3"/>
        <v>1840</v>
      </c>
      <c r="S53" s="13">
        <v>30.8</v>
      </c>
      <c r="T53" s="13"/>
      <c r="U53" s="44"/>
      <c r="V53" s="13"/>
      <c r="W53" s="108"/>
      <c r="X53" s="13"/>
      <c r="Y53" s="13"/>
      <c r="Z53" s="1"/>
      <c r="AC53" s="23"/>
      <c r="AD53" s="74"/>
      <c r="AE53" s="74"/>
      <c r="AI53" s="15"/>
      <c r="AL53" s="1"/>
    </row>
    <row r="54" spans="1:38" x14ac:dyDescent="0.3">
      <c r="B54" s="113"/>
      <c r="C54" s="73"/>
      <c r="D54" s="73"/>
      <c r="E54" s="13"/>
      <c r="F54" s="13"/>
      <c r="G54" s="13"/>
      <c r="H54" s="13"/>
      <c r="I54" s="41"/>
      <c r="J54" s="44"/>
      <c r="K54" s="13"/>
      <c r="L54" s="13"/>
      <c r="M54" s="1"/>
      <c r="P54" s="78" t="s">
        <v>199</v>
      </c>
      <c r="Q54" s="45">
        <v>1</v>
      </c>
      <c r="R54" s="73">
        <f t="shared" si="3"/>
        <v>1841</v>
      </c>
      <c r="S54" s="13">
        <v>35.799999999999997</v>
      </c>
      <c r="T54" s="13"/>
      <c r="U54" s="44"/>
      <c r="V54" s="13"/>
      <c r="W54" s="108"/>
      <c r="X54" s="13"/>
      <c r="Y54" s="13"/>
      <c r="Z54" s="1"/>
      <c r="AC54" s="23"/>
      <c r="AD54" s="14"/>
      <c r="AE54" s="74"/>
      <c r="AI54" s="15"/>
      <c r="AL54" s="1"/>
    </row>
    <row r="55" spans="1:38" x14ac:dyDescent="0.3">
      <c r="B55" s="113"/>
      <c r="C55" s="73"/>
      <c r="D55" s="73"/>
      <c r="E55" s="13"/>
      <c r="F55" s="13"/>
      <c r="G55" s="13"/>
      <c r="H55" s="13"/>
      <c r="I55" s="41"/>
      <c r="J55" s="44"/>
      <c r="K55" s="13"/>
      <c r="L55" s="13"/>
      <c r="M55" s="1"/>
      <c r="O55" s="79">
        <v>5.44</v>
      </c>
      <c r="P55" s="1" t="s">
        <v>200</v>
      </c>
      <c r="Q55" s="73">
        <v>2</v>
      </c>
      <c r="R55" s="73">
        <f t="shared" si="3"/>
        <v>1843</v>
      </c>
      <c r="S55" s="13">
        <v>32.1</v>
      </c>
      <c r="T55" s="13"/>
      <c r="U55" s="97"/>
      <c r="V55" s="13"/>
      <c r="W55" s="108"/>
      <c r="X55" s="13"/>
      <c r="Y55" s="13"/>
      <c r="Z55" s="1"/>
      <c r="AC55" s="23"/>
      <c r="AD55" s="14"/>
      <c r="AE55" s="74"/>
      <c r="AI55" s="15"/>
      <c r="AL55" s="1"/>
    </row>
    <row r="56" spans="1:38" x14ac:dyDescent="0.3">
      <c r="B56" s="113"/>
      <c r="C56" s="73"/>
      <c r="D56" s="73"/>
      <c r="E56" s="13"/>
      <c r="F56" s="13"/>
      <c r="G56" s="13"/>
      <c r="H56" s="13"/>
      <c r="I56" s="41"/>
      <c r="J56" s="44"/>
      <c r="K56" s="13"/>
      <c r="L56" s="13"/>
      <c r="M56" s="1"/>
      <c r="Q56" s="73"/>
      <c r="R56" s="73"/>
      <c r="S56" s="13">
        <v>35.299999999999997</v>
      </c>
      <c r="T56" s="13"/>
      <c r="U56" s="44"/>
      <c r="V56" s="13"/>
      <c r="W56" s="108"/>
      <c r="X56" s="13"/>
      <c r="Y56" s="13"/>
      <c r="Z56" s="1"/>
      <c r="AC56" s="23"/>
      <c r="AD56" s="14"/>
      <c r="AE56" s="74"/>
      <c r="AI56" s="15"/>
      <c r="AL56" s="1"/>
    </row>
    <row r="57" spans="1:38" x14ac:dyDescent="0.3">
      <c r="B57" s="113"/>
      <c r="C57" s="73"/>
      <c r="D57" s="73"/>
      <c r="E57" s="13"/>
      <c r="F57" s="13"/>
      <c r="G57" s="13"/>
      <c r="H57" s="13"/>
      <c r="I57" s="41"/>
      <c r="J57" s="44"/>
      <c r="K57" s="13"/>
      <c r="L57" s="13"/>
      <c r="M57" s="1"/>
      <c r="P57" s="79"/>
      <c r="Q57" s="73"/>
      <c r="R57" s="73"/>
      <c r="T57" s="13"/>
      <c r="U57" s="44"/>
      <c r="V57" s="13"/>
      <c r="W57" s="108"/>
      <c r="X57" s="13"/>
      <c r="Y57" s="13"/>
      <c r="Z57" s="1"/>
      <c r="AB57" s="116"/>
      <c r="AC57" s="113"/>
      <c r="AD57" s="14"/>
      <c r="AE57" s="74"/>
      <c r="AI57" s="15"/>
      <c r="AL57" s="1"/>
    </row>
    <row r="58" spans="1:38" x14ac:dyDescent="0.3">
      <c r="B58" s="113"/>
      <c r="C58" s="73"/>
      <c r="D58" s="73"/>
      <c r="E58" s="13"/>
      <c r="F58" s="13"/>
      <c r="G58" s="13"/>
      <c r="H58" s="13"/>
      <c r="I58" s="41"/>
      <c r="J58" s="44"/>
      <c r="K58" s="13"/>
      <c r="L58" s="13"/>
      <c r="M58" s="1"/>
      <c r="P58" s="79"/>
      <c r="Q58" s="73"/>
      <c r="R58" s="73"/>
      <c r="S58" s="13"/>
      <c r="T58" s="13"/>
      <c r="U58" s="44"/>
      <c r="V58" s="13"/>
      <c r="W58" s="108"/>
      <c r="X58" s="13"/>
      <c r="Y58" s="13"/>
      <c r="Z58" s="1"/>
      <c r="AC58" s="113"/>
      <c r="AD58" s="14"/>
      <c r="AE58" s="74"/>
      <c r="AI58" s="15"/>
      <c r="AL58" s="1"/>
    </row>
    <row r="59" spans="1:38" x14ac:dyDescent="0.3">
      <c r="B59" s="113"/>
      <c r="C59" s="73"/>
      <c r="D59" s="73"/>
      <c r="E59" s="13"/>
      <c r="F59" s="13"/>
      <c r="G59" s="13"/>
      <c r="H59" s="13"/>
      <c r="J59" s="13"/>
      <c r="K59" s="13"/>
      <c r="L59" s="13"/>
      <c r="M59" s="1"/>
      <c r="P59" s="79"/>
      <c r="Q59" s="73"/>
      <c r="R59" s="73"/>
      <c r="S59" s="13"/>
      <c r="T59" s="13"/>
      <c r="U59" s="44"/>
      <c r="V59" s="13"/>
      <c r="W59" s="108"/>
      <c r="X59" s="13"/>
      <c r="Y59" s="13"/>
      <c r="Z59" s="1"/>
      <c r="AC59" s="113"/>
      <c r="AD59" s="14"/>
      <c r="AE59" s="74"/>
      <c r="AI59" s="15"/>
      <c r="AL59" s="1"/>
    </row>
    <row r="60" spans="1:38" x14ac:dyDescent="0.3">
      <c r="B60" s="113"/>
      <c r="C60" s="13"/>
      <c r="D60" s="73"/>
      <c r="E60" s="13"/>
      <c r="F60" s="13"/>
      <c r="G60" s="13"/>
      <c r="H60" s="13"/>
      <c r="J60" s="13"/>
      <c r="K60" s="13"/>
      <c r="L60" s="13"/>
      <c r="M60" s="1"/>
      <c r="P60" s="79"/>
      <c r="Q60" s="73"/>
      <c r="R60" s="73"/>
      <c r="S60" s="13"/>
      <c r="T60" s="13"/>
      <c r="U60" s="44"/>
      <c r="V60" s="13"/>
      <c r="W60" s="108"/>
      <c r="X60" s="13"/>
      <c r="Y60" s="13"/>
      <c r="Z60" s="1"/>
      <c r="AC60" s="79"/>
      <c r="AL60" s="1"/>
    </row>
    <row r="61" spans="1:38" x14ac:dyDescent="0.3">
      <c r="B61" s="13"/>
      <c r="C61" s="13"/>
      <c r="D61" s="73"/>
      <c r="E61" s="13"/>
      <c r="F61" s="13"/>
      <c r="G61" s="13"/>
      <c r="H61" s="13"/>
      <c r="J61" s="13"/>
      <c r="K61" s="13"/>
      <c r="L61" s="13"/>
      <c r="M61" s="1"/>
      <c r="P61" s="79"/>
      <c r="Q61" s="73"/>
      <c r="R61" s="73"/>
      <c r="S61" s="13"/>
      <c r="T61" s="13"/>
      <c r="U61" s="97"/>
      <c r="V61" s="13"/>
      <c r="W61" s="108"/>
      <c r="X61" s="13"/>
      <c r="Y61" s="13"/>
      <c r="Z61" s="1"/>
      <c r="AC61" s="79"/>
      <c r="AL61" s="1"/>
    </row>
    <row r="62" spans="1:38" x14ac:dyDescent="0.3">
      <c r="B62" s="13"/>
      <c r="C62" s="13"/>
      <c r="D62" s="73"/>
      <c r="E62" s="13"/>
      <c r="F62" s="13"/>
      <c r="G62" s="13"/>
      <c r="H62" s="13"/>
      <c r="J62" s="13"/>
      <c r="K62" s="13"/>
      <c r="L62" s="13"/>
      <c r="M62" s="1"/>
      <c r="P62" s="79"/>
      <c r="Q62" s="73"/>
      <c r="R62" s="73"/>
      <c r="S62" s="13"/>
      <c r="T62" s="13"/>
      <c r="U62" s="97"/>
      <c r="V62" s="13"/>
      <c r="W62" s="108"/>
      <c r="X62" s="13"/>
      <c r="Y62" s="13"/>
      <c r="Z62" s="1"/>
      <c r="AC62" s="79"/>
      <c r="AL62" s="1"/>
    </row>
    <row r="63" spans="1:38" x14ac:dyDescent="0.3">
      <c r="A63" s="104"/>
      <c r="B63" s="13"/>
      <c r="C63" s="78"/>
      <c r="D63" s="73"/>
      <c r="E63" s="13"/>
      <c r="F63" s="13"/>
      <c r="G63" s="13"/>
      <c r="H63" s="13"/>
      <c r="I63" s="41"/>
      <c r="J63" s="44"/>
      <c r="K63" s="13"/>
      <c r="L63" s="13"/>
      <c r="M63" s="1"/>
      <c r="O63" s="104"/>
      <c r="P63" s="79"/>
      <c r="Q63" s="73"/>
      <c r="R63" s="73"/>
      <c r="S63" s="13"/>
      <c r="T63" s="13"/>
      <c r="U63" s="44"/>
      <c r="V63" s="13"/>
      <c r="W63" s="108"/>
      <c r="X63" s="13"/>
      <c r="Y63" s="13"/>
      <c r="Z63" s="1"/>
      <c r="AC63" s="79"/>
      <c r="AL63" s="1"/>
    </row>
    <row r="64" spans="1:38" x14ac:dyDescent="0.3">
      <c r="B64" s="78"/>
      <c r="C64" s="73"/>
      <c r="D64" s="73"/>
      <c r="E64" s="13"/>
      <c r="F64" s="13"/>
      <c r="G64" s="13"/>
      <c r="H64" s="13"/>
      <c r="I64" s="41"/>
      <c r="J64" s="44"/>
      <c r="K64" s="13"/>
      <c r="L64" s="13"/>
      <c r="M64" s="1"/>
      <c r="P64" s="79"/>
      <c r="Q64" s="73"/>
      <c r="R64" s="73"/>
      <c r="S64" s="13"/>
      <c r="T64" s="13"/>
      <c r="U64" s="44"/>
      <c r="V64" s="13"/>
      <c r="W64" s="108"/>
      <c r="X64" s="13"/>
      <c r="Y64" s="13"/>
      <c r="Z64" s="1"/>
      <c r="AC64" s="79"/>
      <c r="AL64" s="1"/>
    </row>
    <row r="65" spans="2:38" x14ac:dyDescent="0.3">
      <c r="B65" s="79"/>
      <c r="C65" s="73"/>
      <c r="D65" s="73"/>
      <c r="E65" s="13"/>
      <c r="F65" s="13"/>
      <c r="G65" s="13"/>
      <c r="H65" s="13"/>
      <c r="I65" s="41"/>
      <c r="J65" s="44"/>
      <c r="K65" s="13"/>
      <c r="L65" s="13"/>
      <c r="M65" s="1"/>
      <c r="P65" s="13"/>
      <c r="Q65" s="74"/>
      <c r="R65" s="73"/>
      <c r="S65" s="13"/>
      <c r="T65" s="13"/>
      <c r="U65" s="44"/>
      <c r="V65" s="13"/>
      <c r="W65" s="108"/>
      <c r="X65" s="13"/>
      <c r="Y65" s="13"/>
      <c r="Z65" s="1"/>
      <c r="AC65" s="79"/>
      <c r="AL65" s="1"/>
    </row>
    <row r="66" spans="2:38" x14ac:dyDescent="0.3">
      <c r="B66" s="79"/>
      <c r="C66" s="73"/>
      <c r="D66" s="73"/>
      <c r="E66" s="13"/>
      <c r="F66" s="13"/>
      <c r="G66" s="13"/>
      <c r="H66" s="44"/>
      <c r="J66" s="44"/>
      <c r="K66" s="13"/>
      <c r="L66" s="13"/>
      <c r="M66" s="1"/>
      <c r="P66" s="78"/>
      <c r="Q66" s="45"/>
      <c r="R66" s="73"/>
      <c r="S66" s="13"/>
      <c r="T66" s="13"/>
      <c r="U66" s="44"/>
      <c r="V66" s="13"/>
      <c r="W66" s="108"/>
      <c r="X66" s="13"/>
      <c r="Y66" s="13"/>
      <c r="Z66" s="1"/>
      <c r="AC66" s="13"/>
      <c r="AL66" s="1"/>
    </row>
    <row r="67" spans="2:38" x14ac:dyDescent="0.3">
      <c r="B67" s="79"/>
      <c r="C67" s="73"/>
      <c r="D67" s="73"/>
      <c r="E67" s="13"/>
      <c r="F67" s="13"/>
      <c r="G67" s="13"/>
      <c r="H67" s="44"/>
      <c r="J67" s="44"/>
      <c r="K67" s="13"/>
      <c r="L67" s="13"/>
      <c r="M67" s="1"/>
      <c r="P67" s="79"/>
      <c r="Q67" s="74"/>
      <c r="R67" s="73"/>
      <c r="S67" s="13"/>
      <c r="T67" s="13"/>
      <c r="U67" s="44"/>
      <c r="V67" s="13"/>
      <c r="W67" s="108"/>
      <c r="X67" s="13"/>
      <c r="Y67" s="13"/>
      <c r="Z67" s="1"/>
      <c r="AC67" s="78"/>
      <c r="AL67" s="1"/>
    </row>
    <row r="68" spans="2:38" x14ac:dyDescent="0.3">
      <c r="B68" s="79"/>
      <c r="C68" s="73"/>
      <c r="D68" s="73"/>
      <c r="E68" s="13"/>
      <c r="F68" s="13"/>
      <c r="G68" s="13"/>
      <c r="H68" s="44"/>
      <c r="J68" s="44"/>
      <c r="K68" s="13"/>
      <c r="L68" s="13"/>
      <c r="M68" s="1"/>
      <c r="P68" s="79"/>
      <c r="Q68" s="74"/>
      <c r="R68" s="73"/>
      <c r="S68" s="13"/>
      <c r="T68" s="13"/>
      <c r="U68" s="44"/>
      <c r="V68" s="13"/>
      <c r="W68" s="108"/>
      <c r="X68" s="13"/>
      <c r="Y68" s="13"/>
      <c r="Z68" s="1"/>
      <c r="AC68" s="79"/>
      <c r="AL68" s="1"/>
    </row>
    <row r="69" spans="2:38" x14ac:dyDescent="0.3">
      <c r="B69" s="79"/>
      <c r="C69" s="73"/>
      <c r="D69" s="73"/>
      <c r="E69" s="13"/>
      <c r="F69" s="13"/>
      <c r="G69" s="13"/>
      <c r="H69" s="13"/>
      <c r="I69" s="41"/>
      <c r="J69" s="44"/>
      <c r="K69" s="13"/>
      <c r="L69" s="13"/>
      <c r="M69" s="1"/>
      <c r="P69" s="79"/>
      <c r="Q69" s="74"/>
      <c r="R69" s="73"/>
      <c r="S69" s="13"/>
      <c r="T69" s="13"/>
      <c r="U69" s="44"/>
      <c r="V69" s="13"/>
      <c r="W69" s="108"/>
      <c r="X69" s="13"/>
      <c r="Y69" s="13"/>
      <c r="Z69" s="1"/>
      <c r="AC69" s="79"/>
      <c r="AL69" s="1"/>
    </row>
    <row r="70" spans="2:38" x14ac:dyDescent="0.3">
      <c r="B70" s="79"/>
      <c r="C70" s="73"/>
      <c r="D70" s="73"/>
      <c r="E70" s="13"/>
      <c r="F70" s="13"/>
      <c r="G70" s="13"/>
      <c r="H70" s="13"/>
      <c r="I70" s="41"/>
      <c r="J70" s="44"/>
      <c r="K70" s="13"/>
      <c r="L70" s="13"/>
      <c r="M70" s="1"/>
      <c r="P70" s="79"/>
      <c r="Q70" s="74"/>
      <c r="R70" s="73"/>
      <c r="S70" s="13"/>
      <c r="T70" s="13"/>
      <c r="U70" s="44"/>
      <c r="V70" s="13"/>
      <c r="W70" s="108"/>
      <c r="X70" s="13"/>
      <c r="Y70" s="13"/>
      <c r="Z70" s="1"/>
      <c r="AC70" s="79"/>
      <c r="AL70" s="1"/>
    </row>
    <row r="71" spans="2:38" x14ac:dyDescent="0.3">
      <c r="B71" s="113"/>
      <c r="C71" s="73"/>
      <c r="D71" s="73"/>
      <c r="E71" s="13"/>
      <c r="F71" s="13"/>
      <c r="G71" s="13"/>
      <c r="H71" s="13"/>
      <c r="I71" s="41"/>
      <c r="J71" s="44"/>
      <c r="K71" s="13"/>
      <c r="L71" s="13"/>
      <c r="M71" s="1"/>
      <c r="P71" s="79"/>
      <c r="Q71" s="74"/>
      <c r="R71" s="74"/>
      <c r="S71" s="13"/>
      <c r="T71" s="13"/>
      <c r="U71" s="44"/>
      <c r="V71" s="13"/>
      <c r="W71" s="108"/>
      <c r="X71" s="13"/>
      <c r="Y71" s="13"/>
      <c r="Z71" s="1"/>
      <c r="AC71" s="79"/>
      <c r="AL71" s="1"/>
    </row>
    <row r="72" spans="2:38" x14ac:dyDescent="0.3">
      <c r="B72" s="113"/>
      <c r="C72" s="73"/>
      <c r="D72" s="73"/>
      <c r="E72" s="13"/>
      <c r="F72" s="13"/>
      <c r="G72" s="13"/>
      <c r="H72" s="13"/>
      <c r="I72" s="41"/>
      <c r="J72" s="44"/>
      <c r="K72" s="13"/>
      <c r="L72" s="13"/>
      <c r="M72" s="1"/>
      <c r="P72" s="13"/>
      <c r="Q72" s="13"/>
      <c r="R72" s="13"/>
      <c r="S72" s="13"/>
      <c r="T72" s="13"/>
      <c r="U72" s="44"/>
      <c r="V72" s="13"/>
      <c r="W72" s="108"/>
      <c r="X72" s="13"/>
      <c r="Y72" s="13"/>
      <c r="Z72" s="1"/>
      <c r="AC72" s="79"/>
      <c r="AL72" s="1"/>
    </row>
    <row r="73" spans="2:38" x14ac:dyDescent="0.3">
      <c r="B73" s="113"/>
      <c r="C73" s="13"/>
      <c r="D73" s="98"/>
      <c r="E73" s="13"/>
      <c r="F73" s="13"/>
      <c r="G73" s="13"/>
      <c r="H73" s="13"/>
      <c r="J73" s="13"/>
      <c r="K73" s="13"/>
      <c r="L73" s="13"/>
      <c r="M73" s="1"/>
      <c r="P73" s="13"/>
      <c r="Q73" s="73"/>
      <c r="R73" s="73"/>
      <c r="S73" s="13"/>
      <c r="T73" s="13"/>
      <c r="U73" s="44"/>
      <c r="V73" s="13"/>
      <c r="W73" s="108"/>
      <c r="X73" s="13"/>
      <c r="Y73" s="13"/>
      <c r="Z73" s="1"/>
      <c r="AC73" s="13"/>
      <c r="AL73" s="1"/>
    </row>
    <row r="74" spans="2:38" x14ac:dyDescent="0.3">
      <c r="D74" s="98"/>
      <c r="M74" s="1"/>
      <c r="P74" s="13"/>
      <c r="Q74" s="73"/>
      <c r="R74" s="73"/>
      <c r="S74" s="13"/>
      <c r="T74" s="13"/>
      <c r="U74" s="44"/>
      <c r="V74" s="13"/>
      <c r="W74" s="108"/>
      <c r="X74" s="13"/>
      <c r="Y74" s="13"/>
      <c r="Z74" s="1"/>
      <c r="AC74" s="13"/>
      <c r="AL74" s="1"/>
    </row>
    <row r="75" spans="2:38" x14ac:dyDescent="0.3">
      <c r="D75" s="98"/>
      <c r="M75" s="1"/>
      <c r="P75" s="13"/>
      <c r="Q75" s="13"/>
      <c r="R75" s="13"/>
      <c r="S75" s="13"/>
      <c r="T75" s="13"/>
      <c r="U75" s="44"/>
      <c r="V75" s="13"/>
      <c r="W75" s="108"/>
      <c r="X75" s="13"/>
      <c r="Y75" s="13"/>
      <c r="Z75" s="1"/>
      <c r="AC75" s="13"/>
      <c r="AL75" s="1"/>
    </row>
    <row r="76" spans="2:38" x14ac:dyDescent="0.3">
      <c r="D76" s="98"/>
      <c r="M76" s="1"/>
      <c r="P76" s="13"/>
      <c r="Q76" s="13"/>
      <c r="R76" s="13"/>
      <c r="S76" s="13"/>
      <c r="T76" s="13"/>
      <c r="U76" s="44"/>
      <c r="V76" s="13"/>
      <c r="W76" s="108"/>
      <c r="X76" s="13"/>
      <c r="Y76" s="13"/>
      <c r="Z76" s="1"/>
      <c r="AC76" s="13"/>
      <c r="AL76" s="1"/>
    </row>
    <row r="77" spans="2:38" x14ac:dyDescent="0.3">
      <c r="D77" s="98"/>
      <c r="M77" s="1"/>
      <c r="P77" s="13"/>
      <c r="Q77" s="13"/>
      <c r="R77" s="13"/>
      <c r="S77" s="13"/>
      <c r="T77" s="13"/>
      <c r="U77" s="44"/>
      <c r="V77" s="13"/>
      <c r="W77" s="108"/>
      <c r="X77" s="13"/>
      <c r="Y77" s="13"/>
      <c r="Z77" s="1"/>
      <c r="AC77" s="13"/>
      <c r="AL77" s="1"/>
    </row>
    <row r="78" spans="2:38" x14ac:dyDescent="0.3">
      <c r="D78" s="98"/>
      <c r="M78" s="1"/>
      <c r="P78" s="13"/>
      <c r="Q78" s="74"/>
      <c r="R78" s="74"/>
      <c r="S78" s="13"/>
      <c r="T78" s="13"/>
      <c r="U78" s="44"/>
      <c r="V78" s="13"/>
      <c r="W78" s="108"/>
      <c r="X78" s="13"/>
      <c r="Y78" s="13"/>
      <c r="Z78" s="1"/>
      <c r="AC78" s="13"/>
      <c r="AL78" s="1"/>
    </row>
    <row r="79" spans="2:38" x14ac:dyDescent="0.3">
      <c r="D79" s="98"/>
      <c r="M79" s="1"/>
      <c r="P79" s="13"/>
      <c r="Q79" s="45"/>
      <c r="R79" s="45"/>
      <c r="S79" s="13"/>
      <c r="T79" s="13"/>
      <c r="U79" s="44"/>
      <c r="V79" s="13"/>
      <c r="W79" s="108"/>
      <c r="X79" s="13"/>
      <c r="Y79" s="13"/>
      <c r="Z79" s="1"/>
      <c r="AC79" s="13"/>
      <c r="AL79" s="1"/>
    </row>
    <row r="80" spans="2:38" x14ac:dyDescent="0.3">
      <c r="D80" s="98"/>
      <c r="M80" s="1"/>
      <c r="P80" s="13"/>
      <c r="Q80" s="13"/>
      <c r="R80" s="13"/>
      <c r="S80" s="13"/>
      <c r="T80" s="13"/>
      <c r="U80" s="44"/>
      <c r="V80" s="13"/>
      <c r="W80" s="108"/>
      <c r="X80" s="13"/>
      <c r="Y80" s="13"/>
      <c r="Z80" s="1"/>
      <c r="AC80" s="13"/>
      <c r="AL80" s="1"/>
    </row>
    <row r="81" spans="4:38" x14ac:dyDescent="0.3">
      <c r="D81" s="98"/>
      <c r="M81" s="1"/>
      <c r="P81" s="13"/>
      <c r="Q81" s="13"/>
      <c r="R81" s="13"/>
      <c r="S81" s="13"/>
      <c r="T81" s="13"/>
      <c r="U81" s="44"/>
      <c r="V81" s="13"/>
      <c r="W81" s="108"/>
      <c r="X81" s="13"/>
      <c r="Y81" s="13"/>
      <c r="Z81" s="1"/>
      <c r="AC81" s="13"/>
      <c r="AL81" s="1"/>
    </row>
    <row r="82" spans="4:38" x14ac:dyDescent="0.3">
      <c r="D82" s="98"/>
      <c r="M82" s="1"/>
      <c r="P82" s="13"/>
      <c r="Q82" s="13"/>
      <c r="R82" s="13"/>
      <c r="S82" s="13"/>
      <c r="T82" s="13"/>
      <c r="U82" s="44"/>
      <c r="V82" s="13"/>
      <c r="W82" s="108"/>
      <c r="X82" s="13"/>
      <c r="Y82" s="13"/>
      <c r="Z82" s="1"/>
      <c r="AC82" s="13"/>
      <c r="AL82" s="1"/>
    </row>
    <row r="83" spans="4:38" x14ac:dyDescent="0.3">
      <c r="D83" s="98"/>
      <c r="M83" s="1"/>
      <c r="P83" s="13"/>
      <c r="Q83" s="13"/>
      <c r="R83" s="13"/>
      <c r="S83" s="13"/>
      <c r="T83" s="13"/>
      <c r="U83" s="44"/>
      <c r="V83" s="13"/>
      <c r="W83" s="108"/>
      <c r="X83" s="13"/>
      <c r="Y83" s="13"/>
      <c r="Z83" s="1"/>
      <c r="AC83" s="13"/>
      <c r="AL83" s="1"/>
    </row>
    <row r="84" spans="4:38" x14ac:dyDescent="0.3">
      <c r="D84" s="98"/>
      <c r="M84" s="1"/>
      <c r="P84" s="13"/>
      <c r="Q84" s="13"/>
      <c r="R84" s="13"/>
      <c r="S84" s="13"/>
      <c r="T84" s="13"/>
      <c r="U84" s="44"/>
      <c r="V84" s="13"/>
      <c r="W84" s="108"/>
      <c r="X84" s="13"/>
      <c r="Y84" s="13"/>
      <c r="Z84" s="1"/>
      <c r="AC84" s="13"/>
      <c r="AL84" s="1"/>
    </row>
    <row r="85" spans="4:38" x14ac:dyDescent="0.3">
      <c r="D85" s="98"/>
      <c r="M85" s="1"/>
      <c r="P85" s="13"/>
      <c r="Q85" s="13"/>
      <c r="R85" s="13"/>
      <c r="S85" s="13"/>
      <c r="T85" s="13"/>
      <c r="U85" s="44"/>
      <c r="V85" s="13"/>
      <c r="W85" s="108"/>
      <c r="X85" s="13"/>
      <c r="Y85" s="13"/>
      <c r="Z85" s="1"/>
      <c r="AC85" s="13"/>
      <c r="AL85" s="1"/>
    </row>
    <row r="86" spans="4:38" x14ac:dyDescent="0.3">
      <c r="D86" s="98"/>
      <c r="M86" s="1"/>
      <c r="P86" s="13"/>
      <c r="Q86" s="13"/>
      <c r="R86" s="13"/>
      <c r="S86" s="13"/>
      <c r="T86" s="13"/>
      <c r="U86" s="44"/>
      <c r="V86" s="13"/>
      <c r="W86" s="108"/>
      <c r="X86" s="13"/>
      <c r="Y86" s="13"/>
      <c r="Z86" s="1"/>
      <c r="AC86" s="13"/>
      <c r="AL86" s="1"/>
    </row>
    <row r="87" spans="4:38" x14ac:dyDescent="0.3">
      <c r="D87" s="98"/>
      <c r="M87" s="1"/>
      <c r="P87" s="13"/>
      <c r="Q87" s="13"/>
      <c r="R87" s="13"/>
      <c r="S87" s="13"/>
      <c r="T87" s="13"/>
      <c r="U87" s="44"/>
      <c r="V87" s="13"/>
      <c r="W87" s="108"/>
      <c r="X87" s="13"/>
      <c r="Y87" s="13"/>
      <c r="Z87" s="1"/>
      <c r="AC87" s="13"/>
      <c r="AL87" s="1"/>
    </row>
    <row r="88" spans="4:38" x14ac:dyDescent="0.3">
      <c r="D88" s="98"/>
      <c r="M88" s="1"/>
      <c r="P88" s="13"/>
      <c r="Q88" s="13"/>
      <c r="R88" s="13"/>
      <c r="S88" s="13"/>
      <c r="T88" s="13"/>
      <c r="U88" s="44"/>
      <c r="V88" s="13"/>
      <c r="W88" s="108"/>
      <c r="X88" s="13"/>
      <c r="Y88" s="13"/>
      <c r="Z88" s="1"/>
      <c r="AC88" s="13"/>
      <c r="AL88" s="1"/>
    </row>
    <row r="89" spans="4:38" x14ac:dyDescent="0.3">
      <c r="D89" s="98"/>
      <c r="M89" s="1"/>
      <c r="P89" s="13"/>
      <c r="Q89" s="13"/>
      <c r="R89" s="13"/>
      <c r="S89" s="13"/>
      <c r="T89" s="13"/>
      <c r="U89" s="44"/>
      <c r="V89" s="13"/>
      <c r="W89" s="108"/>
      <c r="X89" s="13"/>
      <c r="Y89" s="13"/>
      <c r="Z89" s="1"/>
      <c r="AC89" s="13"/>
      <c r="AL89" s="1"/>
    </row>
    <row r="90" spans="4:38" x14ac:dyDescent="0.3">
      <c r="D90" s="98"/>
      <c r="M90" s="1"/>
      <c r="P90" s="13"/>
      <c r="Q90" s="13"/>
      <c r="R90" s="13"/>
      <c r="S90" s="13"/>
      <c r="T90" s="13"/>
      <c r="U90" s="44"/>
      <c r="V90" s="13"/>
      <c r="W90" s="108"/>
      <c r="X90" s="13"/>
      <c r="Y90" s="13"/>
      <c r="Z90" s="1"/>
      <c r="AC90" s="13"/>
      <c r="AL90" s="1"/>
    </row>
    <row r="91" spans="4:38" x14ac:dyDescent="0.3">
      <c r="D91" s="98"/>
      <c r="M91" s="1"/>
      <c r="P91" s="13"/>
      <c r="Q91" s="13"/>
      <c r="R91" s="13"/>
      <c r="S91" s="13"/>
      <c r="T91" s="13"/>
      <c r="U91" s="44"/>
      <c r="V91" s="13"/>
      <c r="W91" s="108"/>
      <c r="X91" s="13"/>
      <c r="Y91" s="13"/>
      <c r="Z91" s="1"/>
      <c r="AC91" s="13"/>
      <c r="AL91" s="1"/>
    </row>
    <row r="92" spans="4:38" x14ac:dyDescent="0.3">
      <c r="D92" s="98"/>
      <c r="M92" s="1"/>
      <c r="P92" s="13"/>
      <c r="Q92" s="13"/>
      <c r="R92" s="13"/>
      <c r="S92" s="13"/>
      <c r="T92" s="13"/>
      <c r="U92" s="44"/>
      <c r="V92" s="13"/>
      <c r="W92" s="108"/>
      <c r="X92" s="13"/>
      <c r="Y92" s="13"/>
      <c r="Z92" s="1"/>
      <c r="AC92" s="13"/>
      <c r="AL92" s="1"/>
    </row>
    <row r="93" spans="4:38" x14ac:dyDescent="0.3">
      <c r="D93" s="98"/>
      <c r="M93" s="1"/>
      <c r="P93" s="13"/>
      <c r="Q93" s="13"/>
      <c r="R93" s="13"/>
      <c r="S93" s="13"/>
      <c r="T93" s="13"/>
      <c r="U93" s="44"/>
      <c r="V93" s="13"/>
      <c r="W93" s="108"/>
      <c r="X93" s="13"/>
      <c r="Y93" s="13"/>
      <c r="Z93" s="1"/>
      <c r="AC93" s="13"/>
      <c r="AL93" s="1"/>
    </row>
    <row r="94" spans="4:38" x14ac:dyDescent="0.3">
      <c r="D94" s="98"/>
      <c r="M94" s="1"/>
      <c r="P94" s="13"/>
      <c r="Q94" s="13"/>
      <c r="R94" s="13"/>
      <c r="S94" s="13"/>
      <c r="T94" s="13"/>
      <c r="U94" s="44"/>
      <c r="V94" s="13"/>
      <c r="W94" s="108"/>
      <c r="X94" s="13"/>
      <c r="Y94" s="13"/>
      <c r="Z94" s="1"/>
      <c r="AC94" s="13"/>
      <c r="AL94" s="1"/>
    </row>
    <row r="95" spans="4:38" x14ac:dyDescent="0.3">
      <c r="D95" s="98"/>
      <c r="M95" s="1"/>
      <c r="P95" s="13"/>
      <c r="Q95" s="13"/>
      <c r="R95" s="13"/>
      <c r="S95" s="13"/>
      <c r="T95" s="13"/>
      <c r="U95" s="44"/>
      <c r="V95" s="13"/>
      <c r="W95" s="108"/>
      <c r="X95" s="13"/>
      <c r="Y95" s="13"/>
      <c r="Z95" s="1"/>
      <c r="AC95" s="13"/>
      <c r="AL95" s="1"/>
    </row>
    <row r="96" spans="4:38" x14ac:dyDescent="0.3">
      <c r="D96" s="98"/>
      <c r="M96" s="1"/>
      <c r="P96" s="13"/>
      <c r="Q96" s="13"/>
      <c r="R96" s="13"/>
      <c r="S96" s="13">
        <v>5</v>
      </c>
      <c r="T96" s="13"/>
      <c r="U96" s="44"/>
      <c r="V96" s="13"/>
      <c r="W96" s="108"/>
      <c r="X96" s="13"/>
      <c r="Y96" s="13"/>
      <c r="Z96" s="1"/>
      <c r="AC96" s="13"/>
      <c r="AL96" s="1"/>
    </row>
    <row r="97" spans="4:38" x14ac:dyDescent="0.3">
      <c r="D97" s="98"/>
      <c r="M97" s="1"/>
      <c r="P97" s="13"/>
      <c r="Q97" s="13"/>
      <c r="R97" s="13"/>
      <c r="S97" s="13">
        <v>6</v>
      </c>
      <c r="T97" s="13"/>
      <c r="U97" s="44"/>
      <c r="V97" s="13"/>
      <c r="W97" s="108"/>
      <c r="X97" s="13"/>
      <c r="Y97" s="13"/>
      <c r="Z97" s="1"/>
      <c r="AC97" s="13"/>
      <c r="AL97" s="1"/>
    </row>
    <row r="98" spans="4:38" x14ac:dyDescent="0.3">
      <c r="D98" s="98"/>
      <c r="M98" s="1"/>
      <c r="P98" s="13"/>
      <c r="Q98" s="13"/>
      <c r="R98" s="13"/>
      <c r="S98" s="13">
        <v>7</v>
      </c>
      <c r="T98" s="13"/>
      <c r="U98" s="44"/>
      <c r="V98" s="13"/>
      <c r="W98" s="108"/>
      <c r="X98" s="13"/>
      <c r="Y98" s="13"/>
      <c r="Z98" s="1"/>
      <c r="AC98" s="13"/>
      <c r="AL98" s="1"/>
    </row>
    <row r="99" spans="4:38" x14ac:dyDescent="0.3">
      <c r="D99" s="98"/>
      <c r="M99" s="1"/>
      <c r="P99" s="13"/>
      <c r="Q99" s="13"/>
      <c r="R99" s="13"/>
      <c r="S99" s="13">
        <v>8</v>
      </c>
      <c r="T99" s="13"/>
      <c r="U99" s="44"/>
      <c r="V99" s="13"/>
      <c r="W99" s="108"/>
      <c r="X99" s="13"/>
      <c r="Y99" s="13"/>
      <c r="Z99" s="1"/>
      <c r="AC99" s="13"/>
      <c r="AL99" s="1"/>
    </row>
    <row r="100" spans="4:38" x14ac:dyDescent="0.3">
      <c r="D100" s="98"/>
      <c r="M100" s="1"/>
      <c r="P100" s="13"/>
      <c r="Q100" s="13"/>
      <c r="R100" s="13"/>
      <c r="S100" s="13">
        <v>9</v>
      </c>
      <c r="T100" s="13"/>
      <c r="U100" s="44"/>
      <c r="V100" s="13"/>
      <c r="W100" s="108"/>
      <c r="X100" s="13"/>
      <c r="Y100" s="13"/>
      <c r="Z100" s="1"/>
      <c r="AC100" s="13"/>
      <c r="AL100" s="1"/>
    </row>
    <row r="101" spans="4:38" x14ac:dyDescent="0.3">
      <c r="D101" s="98"/>
      <c r="M101" s="1"/>
      <c r="P101" s="13"/>
      <c r="Q101" s="13"/>
      <c r="R101" s="13"/>
      <c r="S101" s="13">
        <v>10</v>
      </c>
      <c r="T101" s="13"/>
      <c r="U101" s="44"/>
      <c r="V101" s="13"/>
      <c r="W101" s="108"/>
      <c r="X101" s="13"/>
      <c r="Y101" s="13"/>
      <c r="Z101" s="1"/>
      <c r="AC101" s="13"/>
      <c r="AL101" s="1"/>
    </row>
    <row r="102" spans="4:38" x14ac:dyDescent="0.3">
      <c r="D102" s="98"/>
      <c r="M102" s="1"/>
      <c r="P102" s="13"/>
      <c r="Q102" s="13"/>
      <c r="R102" s="13"/>
      <c r="S102" s="13" t="s">
        <v>20</v>
      </c>
      <c r="T102" s="13"/>
      <c r="U102" s="44"/>
      <c r="V102" s="13"/>
      <c r="W102" s="108"/>
      <c r="X102" s="13"/>
      <c r="Y102" s="13"/>
      <c r="Z102" s="1"/>
      <c r="AC102" s="13"/>
      <c r="AL102" s="1"/>
    </row>
    <row r="103" spans="4:38" x14ac:dyDescent="0.3">
      <c r="D103" s="98"/>
      <c r="M103" s="1"/>
      <c r="P103" s="13"/>
      <c r="Q103" s="13"/>
      <c r="R103" s="13"/>
      <c r="S103" s="13"/>
      <c r="T103" s="13"/>
      <c r="U103" s="44"/>
      <c r="V103" s="13"/>
      <c r="W103" s="108"/>
      <c r="X103" s="13"/>
      <c r="Y103" s="13"/>
      <c r="Z103" s="1"/>
      <c r="AC103" s="13"/>
      <c r="AL103" s="1"/>
    </row>
    <row r="104" spans="4:38" x14ac:dyDescent="0.3">
      <c r="D104" s="98"/>
      <c r="M104" s="1"/>
      <c r="P104" s="13"/>
      <c r="Q104" s="13"/>
      <c r="R104" s="13"/>
      <c r="S104" s="13">
        <v>1</v>
      </c>
      <c r="T104" s="13"/>
      <c r="U104" s="44"/>
      <c r="V104" s="13"/>
      <c r="W104" s="108"/>
      <c r="X104" s="13"/>
      <c r="Y104" s="13"/>
      <c r="Z104" s="1"/>
      <c r="AC104" s="13"/>
      <c r="AL104" s="1"/>
    </row>
    <row r="105" spans="4:38" x14ac:dyDescent="0.3">
      <c r="D105" s="98"/>
      <c r="M105" s="1"/>
      <c r="P105" s="13"/>
      <c r="Q105" s="13"/>
      <c r="R105" s="13"/>
      <c r="S105" s="13">
        <v>2</v>
      </c>
      <c r="T105" s="13"/>
      <c r="U105" s="44"/>
      <c r="V105" s="13"/>
      <c r="W105" s="108"/>
      <c r="X105" s="13"/>
      <c r="Y105" s="13"/>
      <c r="Z105" s="1"/>
      <c r="AC105" s="13"/>
      <c r="AL105" s="1"/>
    </row>
    <row r="106" spans="4:38" x14ac:dyDescent="0.3">
      <c r="D106" s="98"/>
      <c r="M106" s="1"/>
      <c r="P106" s="13"/>
      <c r="Q106" s="13"/>
      <c r="R106" s="13"/>
      <c r="S106" s="13">
        <v>3</v>
      </c>
      <c r="T106" s="13"/>
      <c r="U106" s="44"/>
      <c r="V106" s="13"/>
      <c r="W106" s="108"/>
      <c r="X106" s="13"/>
      <c r="Y106" s="13"/>
      <c r="Z106" s="1"/>
      <c r="AC106" s="13"/>
      <c r="AL106" s="1"/>
    </row>
    <row r="107" spans="4:38" x14ac:dyDescent="0.3">
      <c r="D107" s="98"/>
      <c r="M107" s="1"/>
      <c r="P107" s="13"/>
      <c r="Q107" s="13"/>
      <c r="R107" s="13"/>
      <c r="S107" s="13">
        <v>4</v>
      </c>
      <c r="T107" s="13"/>
      <c r="U107" s="44"/>
      <c r="V107" s="13"/>
      <c r="W107" s="108"/>
      <c r="X107" s="13"/>
      <c r="Y107" s="13"/>
      <c r="Z107" s="1"/>
      <c r="AC107" s="13"/>
      <c r="AL107" s="1"/>
    </row>
    <row r="108" spans="4:38" x14ac:dyDescent="0.3">
      <c r="D108" s="98"/>
      <c r="M108" s="1"/>
      <c r="P108" s="13"/>
      <c r="Q108" s="13"/>
      <c r="R108" s="13"/>
      <c r="S108" s="13">
        <v>5</v>
      </c>
      <c r="T108" s="13"/>
      <c r="U108" s="44"/>
      <c r="V108" s="13"/>
      <c r="W108" s="108"/>
      <c r="X108" s="13"/>
      <c r="Y108" s="13"/>
      <c r="Z108" s="1"/>
      <c r="AE108" s="1">
        <v>8</v>
      </c>
      <c r="AL108" s="1"/>
    </row>
    <row r="109" spans="4:38" x14ac:dyDescent="0.3">
      <c r="D109" s="98"/>
      <c r="M109" s="1"/>
      <c r="P109" s="13"/>
      <c r="Q109" s="13"/>
      <c r="R109" s="13"/>
      <c r="S109" s="13">
        <v>6</v>
      </c>
      <c r="T109" s="13"/>
      <c r="U109" s="44"/>
      <c r="V109" s="13"/>
      <c r="W109" s="108"/>
      <c r="X109" s="13"/>
      <c r="Y109" s="13"/>
      <c r="Z109" s="1"/>
      <c r="AE109" s="1">
        <v>9</v>
      </c>
      <c r="AL109" s="1"/>
    </row>
    <row r="110" spans="4:38" x14ac:dyDescent="0.3">
      <c r="D110" s="98"/>
      <c r="M110" s="1"/>
      <c r="R110" s="13"/>
      <c r="S110" s="13">
        <v>7</v>
      </c>
      <c r="T110" s="13"/>
      <c r="U110" s="44"/>
      <c r="V110" s="13"/>
      <c r="W110" s="108"/>
      <c r="X110" s="13"/>
      <c r="Y110" s="13"/>
      <c r="Z110" s="1"/>
      <c r="AE110" s="1">
        <v>10</v>
      </c>
      <c r="AL110" s="1"/>
    </row>
    <row r="111" spans="4:38" x14ac:dyDescent="0.3">
      <c r="D111" s="98"/>
      <c r="M111" s="1"/>
      <c r="R111" s="13"/>
      <c r="S111" s="13">
        <v>8</v>
      </c>
      <c r="T111" s="13"/>
      <c r="U111" s="44"/>
      <c r="V111" s="13"/>
      <c r="W111" s="108"/>
      <c r="X111" s="13"/>
      <c r="Y111" s="13"/>
      <c r="Z111" s="1"/>
      <c r="AE111" s="1" t="s">
        <v>20</v>
      </c>
      <c r="AL111" s="1"/>
    </row>
    <row r="112" spans="4:38" x14ac:dyDescent="0.3">
      <c r="D112" s="98"/>
      <c r="M112" s="1"/>
      <c r="R112" s="13"/>
      <c r="S112" s="13">
        <v>9</v>
      </c>
      <c r="T112" s="13"/>
      <c r="U112" s="44"/>
      <c r="V112" s="13"/>
      <c r="W112" s="108"/>
      <c r="X112" s="13"/>
      <c r="Y112" s="13"/>
      <c r="Z112" s="1"/>
      <c r="AL112" s="1"/>
    </row>
    <row r="113" spans="4:38" x14ac:dyDescent="0.3">
      <c r="D113" s="98"/>
      <c r="M113" s="1"/>
      <c r="R113" s="13"/>
      <c r="S113" s="13">
        <v>10</v>
      </c>
      <c r="T113" s="13"/>
      <c r="U113" s="44"/>
      <c r="V113" s="13"/>
      <c r="W113" s="108"/>
      <c r="X113" s="13"/>
      <c r="Y113" s="13"/>
      <c r="Z113" s="1"/>
      <c r="AL113" s="1"/>
    </row>
    <row r="114" spans="4:38" x14ac:dyDescent="0.3">
      <c r="D114" s="98"/>
      <c r="R114" s="13"/>
      <c r="S114" s="13" t="s">
        <v>20</v>
      </c>
      <c r="T114" s="13"/>
      <c r="U114" s="44"/>
      <c r="V114" s="13"/>
      <c r="W114" s="108"/>
      <c r="X114" s="13"/>
      <c r="Y114" s="13"/>
    </row>
    <row r="115" spans="4:38" x14ac:dyDescent="0.3">
      <c r="D115" s="98"/>
      <c r="R115" s="13"/>
      <c r="S115" s="13"/>
      <c r="T115" s="13"/>
      <c r="U115" s="44"/>
      <c r="V115" s="13"/>
      <c r="W115" s="108"/>
      <c r="X115" s="13"/>
      <c r="Y115" s="13"/>
    </row>
    <row r="116" spans="4:38" x14ac:dyDescent="0.3">
      <c r="D116" s="98"/>
      <c r="R116" s="13"/>
      <c r="S116" s="13"/>
      <c r="T116" s="13"/>
      <c r="U116" s="44"/>
      <c r="V116" s="13"/>
      <c r="W116" s="108"/>
      <c r="X116" s="13"/>
      <c r="Y116" s="13"/>
    </row>
    <row r="117" spans="4:38" x14ac:dyDescent="0.3">
      <c r="D117" s="98"/>
      <c r="R117" s="13"/>
      <c r="S117" s="13"/>
      <c r="T117" s="13"/>
    </row>
    <row r="118" spans="4:38" x14ac:dyDescent="0.3">
      <c r="D118" s="98"/>
      <c r="R118" s="13"/>
      <c r="S118" s="13"/>
      <c r="T118" s="13"/>
    </row>
    <row r="119" spans="4:38" x14ac:dyDescent="0.3">
      <c r="D119" s="98"/>
      <c r="R119" s="13"/>
      <c r="S119" s="13"/>
      <c r="T119" s="13"/>
    </row>
    <row r="120" spans="4:38" x14ac:dyDescent="0.3">
      <c r="D120" s="98"/>
      <c r="R120" s="13"/>
      <c r="S120" s="13"/>
      <c r="T120" s="13"/>
    </row>
    <row r="121" spans="4:38" x14ac:dyDescent="0.3">
      <c r="D121" s="98"/>
      <c r="R121" s="13"/>
      <c r="S121" s="13"/>
      <c r="T121" s="13"/>
    </row>
    <row r="122" spans="4:38" x14ac:dyDescent="0.3">
      <c r="D122" s="98"/>
      <c r="R122" s="13"/>
      <c r="S122" s="13"/>
      <c r="T122" s="13"/>
    </row>
    <row r="123" spans="4:38" x14ac:dyDescent="0.3">
      <c r="D123" s="98"/>
      <c r="R123" s="13"/>
      <c r="S123" s="13"/>
      <c r="T123" s="13"/>
    </row>
    <row r="124" spans="4:38" x14ac:dyDescent="0.3">
      <c r="D124" s="98"/>
      <c r="R124" s="13"/>
      <c r="S124" s="13"/>
      <c r="T124" s="13"/>
    </row>
    <row r="125" spans="4:38" x14ac:dyDescent="0.3">
      <c r="D125" s="98"/>
      <c r="R125" s="13"/>
      <c r="S125" s="13"/>
      <c r="T125" s="13"/>
    </row>
    <row r="126" spans="4:38" x14ac:dyDescent="0.3">
      <c r="D126" s="98"/>
      <c r="R126" s="13"/>
      <c r="S126" s="13"/>
      <c r="T126" s="13"/>
    </row>
    <row r="127" spans="4:38" x14ac:dyDescent="0.3">
      <c r="D127" s="98"/>
      <c r="R127" s="13"/>
      <c r="S127" s="13"/>
      <c r="T127" s="13"/>
    </row>
    <row r="128" spans="4:38" x14ac:dyDescent="0.3">
      <c r="D128" s="98"/>
      <c r="R128" s="13"/>
      <c r="S128" s="13"/>
      <c r="T128" s="13"/>
    </row>
    <row r="129" spans="4:20" x14ac:dyDescent="0.3">
      <c r="D129" s="98"/>
      <c r="R129" s="13"/>
      <c r="S129" s="13"/>
      <c r="T129" s="13"/>
    </row>
    <row r="130" spans="4:20" x14ac:dyDescent="0.3">
      <c r="D130" s="98"/>
      <c r="R130" s="13"/>
      <c r="S130" s="13"/>
      <c r="T130" s="13"/>
    </row>
    <row r="131" spans="4:20" x14ac:dyDescent="0.3">
      <c r="D131" s="98"/>
      <c r="R131" s="13"/>
      <c r="S131" s="13"/>
      <c r="T131" s="13"/>
    </row>
    <row r="132" spans="4:20" x14ac:dyDescent="0.3">
      <c r="D132" s="98"/>
      <c r="R132" s="13"/>
      <c r="S132" s="13"/>
      <c r="T132" s="13"/>
    </row>
    <row r="133" spans="4:20" x14ac:dyDescent="0.3">
      <c r="D133" s="98"/>
      <c r="R133" s="13"/>
      <c r="S133" s="13"/>
      <c r="T133" s="13"/>
    </row>
    <row r="134" spans="4:20" x14ac:dyDescent="0.3">
      <c r="D134" s="98"/>
      <c r="R134" s="13"/>
      <c r="S134" s="13"/>
      <c r="T134" s="13"/>
    </row>
    <row r="135" spans="4:20" x14ac:dyDescent="0.3">
      <c r="D135" s="98"/>
      <c r="R135" s="13"/>
      <c r="S135" s="13"/>
      <c r="T135" s="13"/>
    </row>
    <row r="136" spans="4:20" x14ac:dyDescent="0.3">
      <c r="D136" s="98"/>
      <c r="R136" s="13"/>
      <c r="S136" s="13"/>
      <c r="T136" s="13"/>
    </row>
    <row r="137" spans="4:20" x14ac:dyDescent="0.3">
      <c r="D137" s="98"/>
      <c r="R137" s="13"/>
      <c r="S137" s="13"/>
      <c r="T137" s="13"/>
    </row>
    <row r="138" spans="4:20" x14ac:dyDescent="0.3">
      <c r="D138" s="98"/>
      <c r="R138" s="13"/>
      <c r="S138" s="13"/>
      <c r="T138" s="13"/>
    </row>
    <row r="139" spans="4:20" x14ac:dyDescent="0.3">
      <c r="D139" s="98"/>
      <c r="R139" s="13"/>
      <c r="S139" s="13"/>
      <c r="T139" s="13"/>
    </row>
    <row r="140" spans="4:20" x14ac:dyDescent="0.3">
      <c r="D140" s="98"/>
      <c r="R140" s="13"/>
      <c r="S140" s="13"/>
      <c r="T140" s="13"/>
    </row>
    <row r="141" spans="4:20" x14ac:dyDescent="0.3">
      <c r="D141" s="98"/>
      <c r="R141" s="13"/>
      <c r="S141" s="13"/>
      <c r="T141" s="13"/>
    </row>
    <row r="142" spans="4:20" x14ac:dyDescent="0.3">
      <c r="D142" s="98"/>
      <c r="R142" s="13"/>
      <c r="S142" s="13"/>
      <c r="T142" s="13"/>
    </row>
    <row r="143" spans="4:20" x14ac:dyDescent="0.3">
      <c r="D143" s="98"/>
      <c r="R143" s="13"/>
      <c r="S143" s="13"/>
      <c r="T143" s="13"/>
    </row>
    <row r="144" spans="4:20" x14ac:dyDescent="0.3">
      <c r="D144" s="98"/>
      <c r="R144" s="13"/>
      <c r="S144" s="13"/>
      <c r="T144" s="13"/>
    </row>
    <row r="145" spans="4:20" x14ac:dyDescent="0.3">
      <c r="D145" s="98"/>
      <c r="R145" s="13"/>
      <c r="S145" s="13"/>
      <c r="T145" s="13"/>
    </row>
    <row r="146" spans="4:20" x14ac:dyDescent="0.3">
      <c r="D146" s="98"/>
      <c r="R146" s="13"/>
      <c r="S146" s="13"/>
      <c r="T146" s="13"/>
    </row>
    <row r="147" spans="4:20" x14ac:dyDescent="0.3">
      <c r="D147" s="98"/>
      <c r="R147" s="13"/>
      <c r="S147" s="13"/>
      <c r="T147" s="13"/>
    </row>
    <row r="148" spans="4:20" x14ac:dyDescent="0.3">
      <c r="D148" s="98"/>
      <c r="R148" s="13"/>
      <c r="S148" s="13"/>
      <c r="T148" s="13"/>
    </row>
    <row r="149" spans="4:20" x14ac:dyDescent="0.3">
      <c r="D149" s="98"/>
      <c r="R149" s="13"/>
      <c r="S149" s="13"/>
      <c r="T149" s="13"/>
    </row>
    <row r="150" spans="4:20" x14ac:dyDescent="0.3">
      <c r="D150" s="98"/>
      <c r="R150" s="13"/>
      <c r="S150" s="13"/>
      <c r="T150" s="13"/>
    </row>
    <row r="151" spans="4:20" x14ac:dyDescent="0.3">
      <c r="D151" s="98"/>
      <c r="R151" s="13"/>
      <c r="S151" s="13"/>
      <c r="T151" s="13"/>
    </row>
    <row r="152" spans="4:20" x14ac:dyDescent="0.3">
      <c r="D152" s="98"/>
      <c r="R152" s="13"/>
      <c r="S152" s="13"/>
      <c r="T152" s="13"/>
    </row>
    <row r="153" spans="4:20" x14ac:dyDescent="0.3">
      <c r="D153" s="98"/>
      <c r="R153" s="13"/>
      <c r="S153" s="13"/>
      <c r="T153" s="13"/>
    </row>
    <row r="154" spans="4:20" x14ac:dyDescent="0.3">
      <c r="D154" s="98"/>
      <c r="R154" s="13"/>
      <c r="S154" s="13"/>
      <c r="T154" s="13"/>
    </row>
    <row r="155" spans="4:20" x14ac:dyDescent="0.3">
      <c r="D155" s="98"/>
      <c r="R155" s="13"/>
      <c r="S155" s="13"/>
      <c r="T155" s="13"/>
    </row>
    <row r="156" spans="4:20" x14ac:dyDescent="0.3">
      <c r="D156" s="98"/>
      <c r="R156" s="13"/>
      <c r="S156" s="13"/>
      <c r="T156" s="13"/>
    </row>
    <row r="157" spans="4:20" x14ac:dyDescent="0.3">
      <c r="D157" s="98"/>
      <c r="R157" s="13"/>
      <c r="S157" s="13"/>
      <c r="T157" s="13"/>
    </row>
    <row r="158" spans="4:20" x14ac:dyDescent="0.3">
      <c r="D158" s="98"/>
      <c r="R158" s="13"/>
      <c r="S158" s="13"/>
      <c r="T158" s="13"/>
    </row>
    <row r="159" spans="4:20" x14ac:dyDescent="0.3">
      <c r="D159" s="98"/>
      <c r="R159" s="13"/>
      <c r="S159" s="13"/>
      <c r="T159" s="13"/>
    </row>
    <row r="160" spans="4:20" x14ac:dyDescent="0.3">
      <c r="D160" s="98"/>
      <c r="R160" s="13"/>
      <c r="S160" s="13"/>
      <c r="T160" s="13"/>
    </row>
    <row r="161" spans="4:20" x14ac:dyDescent="0.3">
      <c r="D161" s="98"/>
      <c r="R161" s="13"/>
      <c r="S161" s="13"/>
      <c r="T161" s="13"/>
    </row>
    <row r="162" spans="4:20" x14ac:dyDescent="0.3">
      <c r="D162" s="98"/>
      <c r="R162" s="13"/>
      <c r="S162" s="13"/>
      <c r="T162" s="13"/>
    </row>
    <row r="163" spans="4:20" x14ac:dyDescent="0.3">
      <c r="D163" s="98"/>
      <c r="R163" s="13"/>
      <c r="S163" s="13"/>
      <c r="T163" s="13"/>
    </row>
    <row r="164" spans="4:20" x14ac:dyDescent="0.3">
      <c r="D164" s="98"/>
      <c r="R164" s="13"/>
      <c r="S164" s="13"/>
      <c r="T164" s="13"/>
    </row>
    <row r="165" spans="4:20" x14ac:dyDescent="0.3">
      <c r="D165" s="98"/>
      <c r="R165" s="13"/>
      <c r="S165" s="13"/>
      <c r="T165" s="13"/>
    </row>
    <row r="166" spans="4:20" x14ac:dyDescent="0.3">
      <c r="D166" s="98"/>
      <c r="R166" s="13"/>
      <c r="S166" s="13"/>
      <c r="T166" s="13"/>
    </row>
    <row r="167" spans="4:20" x14ac:dyDescent="0.3">
      <c r="D167" s="98"/>
      <c r="R167" s="13"/>
      <c r="S167" s="13"/>
      <c r="T167" s="13"/>
    </row>
    <row r="168" spans="4:20" x14ac:dyDescent="0.3">
      <c r="D168" s="98"/>
      <c r="R168" s="13"/>
      <c r="S168" s="13"/>
      <c r="T168" s="13"/>
    </row>
    <row r="169" spans="4:20" x14ac:dyDescent="0.3">
      <c r="D169" s="98"/>
      <c r="R169" s="13"/>
      <c r="S169" s="13"/>
      <c r="T169" s="13"/>
    </row>
    <row r="170" spans="4:20" x14ac:dyDescent="0.3">
      <c r="D170" s="98"/>
      <c r="R170" s="13"/>
      <c r="S170" s="13"/>
      <c r="T170" s="13"/>
    </row>
    <row r="171" spans="4:20" x14ac:dyDescent="0.3">
      <c r="D171" s="98"/>
      <c r="R171" s="13"/>
      <c r="S171" s="13"/>
      <c r="T171" s="13"/>
    </row>
    <row r="172" spans="4:20" x14ac:dyDescent="0.3">
      <c r="D172" s="98"/>
      <c r="R172" s="13"/>
      <c r="S172" s="13"/>
      <c r="T172" s="13"/>
    </row>
    <row r="173" spans="4:20" x14ac:dyDescent="0.3">
      <c r="D173" s="98"/>
      <c r="R173" s="13"/>
      <c r="S173" s="13"/>
      <c r="T173" s="13"/>
    </row>
    <row r="174" spans="4:20" x14ac:dyDescent="0.3">
      <c r="D174" s="98"/>
      <c r="R174" s="13"/>
      <c r="S174" s="13"/>
      <c r="T174" s="13"/>
    </row>
    <row r="175" spans="4:20" x14ac:dyDescent="0.3">
      <c r="D175" s="98"/>
      <c r="R175" s="13"/>
      <c r="S175" s="13"/>
      <c r="T175" s="13"/>
    </row>
    <row r="176" spans="4:20" x14ac:dyDescent="0.3">
      <c r="D176" s="98"/>
      <c r="R176" s="13"/>
      <c r="S176" s="13"/>
      <c r="T176" s="13"/>
    </row>
    <row r="177" spans="4:20" x14ac:dyDescent="0.3">
      <c r="D177" s="98"/>
      <c r="R177" s="13"/>
      <c r="S177" s="13"/>
      <c r="T177" s="13"/>
    </row>
    <row r="178" spans="4:20" x14ac:dyDescent="0.3">
      <c r="D178" s="98"/>
      <c r="R178" s="13"/>
      <c r="S178" s="13"/>
      <c r="T178" s="13"/>
    </row>
    <row r="179" spans="4:20" x14ac:dyDescent="0.3">
      <c r="D179" s="98"/>
      <c r="R179" s="13"/>
      <c r="S179" s="13"/>
      <c r="T179" s="13"/>
    </row>
    <row r="180" spans="4:20" x14ac:dyDescent="0.3">
      <c r="D180" s="98"/>
      <c r="R180" s="13"/>
      <c r="S180" s="13"/>
      <c r="T180" s="13"/>
    </row>
    <row r="181" spans="4:20" x14ac:dyDescent="0.3">
      <c r="D181" s="98"/>
      <c r="R181" s="13"/>
      <c r="S181" s="13"/>
      <c r="T181" s="13"/>
    </row>
    <row r="182" spans="4:20" x14ac:dyDescent="0.3">
      <c r="D182" s="98"/>
      <c r="R182" s="13"/>
      <c r="S182" s="13"/>
      <c r="T182" s="13"/>
    </row>
    <row r="183" spans="4:20" x14ac:dyDescent="0.3">
      <c r="D183" s="98"/>
      <c r="R183" s="13"/>
      <c r="S183" s="13"/>
      <c r="T183" s="13"/>
    </row>
    <row r="184" spans="4:20" x14ac:dyDescent="0.3">
      <c r="D184" s="98"/>
      <c r="R184" s="13"/>
      <c r="S184" s="13"/>
      <c r="T184" s="13"/>
    </row>
    <row r="185" spans="4:20" x14ac:dyDescent="0.3">
      <c r="D185" s="98"/>
      <c r="R185" s="13"/>
      <c r="S185" s="13"/>
      <c r="T185" s="13"/>
    </row>
    <row r="186" spans="4:20" x14ac:dyDescent="0.3">
      <c r="D186" s="98"/>
      <c r="R186" s="13"/>
      <c r="S186" s="13"/>
      <c r="T186" s="13"/>
    </row>
    <row r="187" spans="4:20" x14ac:dyDescent="0.3">
      <c r="D187" s="98"/>
      <c r="R187" s="13"/>
      <c r="S187" s="13"/>
      <c r="T187" s="13"/>
    </row>
    <row r="188" spans="4:20" x14ac:dyDescent="0.3">
      <c r="D188" s="98"/>
      <c r="R188" s="13"/>
      <c r="S188" s="13"/>
      <c r="T188" s="13"/>
    </row>
    <row r="189" spans="4:20" x14ac:dyDescent="0.3">
      <c r="D189" s="98"/>
      <c r="R189" s="13"/>
      <c r="S189" s="13"/>
      <c r="T189" s="13"/>
    </row>
    <row r="190" spans="4:20" x14ac:dyDescent="0.3">
      <c r="D190" s="98"/>
      <c r="R190" s="13"/>
      <c r="S190" s="13"/>
      <c r="T190" s="13"/>
    </row>
    <row r="191" spans="4:20" x14ac:dyDescent="0.3">
      <c r="D191" s="98"/>
      <c r="R191" s="13"/>
      <c r="S191" s="13"/>
      <c r="T191" s="13"/>
    </row>
    <row r="192" spans="4:20" x14ac:dyDescent="0.3">
      <c r="D192" s="98"/>
      <c r="R192" s="13"/>
      <c r="S192" s="13"/>
      <c r="T192" s="13"/>
    </row>
    <row r="193" spans="4:20" x14ac:dyDescent="0.3">
      <c r="D193" s="98"/>
      <c r="R193" s="13"/>
      <c r="S193" s="13"/>
      <c r="T193" s="13"/>
    </row>
    <row r="194" spans="4:20" x14ac:dyDescent="0.3">
      <c r="D194" s="98"/>
      <c r="R194" s="13"/>
      <c r="S194" s="13"/>
      <c r="T194" s="13"/>
    </row>
    <row r="195" spans="4:20" x14ac:dyDescent="0.3">
      <c r="D195" s="98"/>
      <c r="R195" s="13"/>
      <c r="S195" s="13"/>
      <c r="T195" s="13"/>
    </row>
    <row r="196" spans="4:20" x14ac:dyDescent="0.3">
      <c r="D196" s="98"/>
      <c r="R196" s="13"/>
      <c r="S196" s="13"/>
      <c r="T196" s="13"/>
    </row>
    <row r="197" spans="4:20" x14ac:dyDescent="0.3">
      <c r="D197" s="98"/>
      <c r="R197" s="13"/>
      <c r="S197" s="13"/>
      <c r="T197" s="13"/>
    </row>
    <row r="198" spans="4:20" x14ac:dyDescent="0.3">
      <c r="D198" s="98"/>
      <c r="R198" s="13"/>
      <c r="S198" s="13"/>
      <c r="T198" s="13"/>
    </row>
    <row r="199" spans="4:20" x14ac:dyDescent="0.3">
      <c r="D199" s="98"/>
      <c r="R199" s="13"/>
      <c r="S199" s="13"/>
      <c r="T199" s="13"/>
    </row>
    <row r="200" spans="4:20" x14ac:dyDescent="0.3">
      <c r="D200" s="98"/>
      <c r="R200" s="13"/>
      <c r="S200" s="13"/>
      <c r="T200" s="13"/>
    </row>
    <row r="201" spans="4:20" x14ac:dyDescent="0.3">
      <c r="D201" s="98"/>
      <c r="R201" s="13"/>
      <c r="S201" s="13"/>
      <c r="T201" s="13"/>
    </row>
    <row r="202" spans="4:20" x14ac:dyDescent="0.3">
      <c r="D202" s="98"/>
      <c r="R202" s="13"/>
      <c r="S202" s="13"/>
      <c r="T202" s="13"/>
    </row>
    <row r="203" spans="4:20" x14ac:dyDescent="0.3">
      <c r="D203" s="98"/>
      <c r="R203" s="13"/>
      <c r="S203" s="13"/>
      <c r="T203" s="13"/>
    </row>
    <row r="204" spans="4:20" x14ac:dyDescent="0.3">
      <c r="D204" s="98"/>
      <c r="R204" s="13"/>
      <c r="S204" s="13"/>
      <c r="T204" s="13"/>
    </row>
    <row r="205" spans="4:20" x14ac:dyDescent="0.3">
      <c r="D205" s="98"/>
      <c r="R205" s="13"/>
      <c r="S205" s="13"/>
      <c r="T205" s="13"/>
    </row>
    <row r="206" spans="4:20" x14ac:dyDescent="0.3">
      <c r="D206" s="98"/>
      <c r="R206" s="13"/>
      <c r="S206" s="13"/>
      <c r="T206" s="13"/>
    </row>
    <row r="207" spans="4:20" x14ac:dyDescent="0.3">
      <c r="D207" s="98"/>
      <c r="R207" s="13"/>
      <c r="S207" s="13"/>
      <c r="T207" s="13"/>
    </row>
    <row r="208" spans="4:20" x14ac:dyDescent="0.3">
      <c r="D208" s="98"/>
      <c r="R208" s="13"/>
      <c r="S208" s="13"/>
      <c r="T208" s="13"/>
    </row>
    <row r="209" spans="4:20" x14ac:dyDescent="0.3">
      <c r="D209" s="98"/>
      <c r="R209" s="13"/>
      <c r="S209" s="13"/>
      <c r="T209" s="13"/>
    </row>
    <row r="210" spans="4:20" x14ac:dyDescent="0.3">
      <c r="D210" s="98"/>
      <c r="R210" s="13"/>
      <c r="S210" s="13"/>
      <c r="T210" s="13"/>
    </row>
    <row r="211" spans="4:20" x14ac:dyDescent="0.3">
      <c r="D211" s="98"/>
      <c r="R211" s="13"/>
      <c r="S211" s="13"/>
      <c r="T211" s="13"/>
    </row>
    <row r="212" spans="4:20" x14ac:dyDescent="0.3">
      <c r="D212" s="98"/>
      <c r="R212" s="13"/>
      <c r="S212" s="13"/>
      <c r="T212" s="13"/>
    </row>
    <row r="213" spans="4:20" x14ac:dyDescent="0.3">
      <c r="D213" s="98"/>
      <c r="R213" s="13"/>
      <c r="S213" s="13"/>
      <c r="T213" s="13"/>
    </row>
    <row r="214" spans="4:20" x14ac:dyDescent="0.3">
      <c r="D214" s="98"/>
      <c r="R214" s="13"/>
      <c r="S214" s="13"/>
      <c r="T214" s="13"/>
    </row>
    <row r="215" spans="4:20" x14ac:dyDescent="0.3">
      <c r="D215" s="98"/>
      <c r="R215" s="13"/>
      <c r="S215" s="13"/>
      <c r="T215" s="13"/>
    </row>
    <row r="216" spans="4:20" x14ac:dyDescent="0.3">
      <c r="D216" s="98"/>
      <c r="R216" s="13"/>
      <c r="S216" s="13"/>
      <c r="T216" s="13"/>
    </row>
    <row r="217" spans="4:20" x14ac:dyDescent="0.3">
      <c r="D217" s="98"/>
      <c r="R217" s="13"/>
      <c r="S217" s="13"/>
      <c r="T217" s="13"/>
    </row>
    <row r="218" spans="4:20" x14ac:dyDescent="0.3">
      <c r="D218" s="98"/>
      <c r="R218" s="13"/>
      <c r="S218" s="13"/>
      <c r="T218" s="13"/>
    </row>
    <row r="219" spans="4:20" x14ac:dyDescent="0.3">
      <c r="D219" s="98"/>
      <c r="R219" s="13"/>
      <c r="S219" s="13"/>
      <c r="T219" s="13"/>
    </row>
    <row r="220" spans="4:20" x14ac:dyDescent="0.3">
      <c r="D220" s="98"/>
      <c r="R220" s="13"/>
      <c r="S220" s="13"/>
      <c r="T220" s="13"/>
    </row>
    <row r="221" spans="4:20" x14ac:dyDescent="0.3">
      <c r="D221" s="98"/>
      <c r="R221" s="13"/>
      <c r="S221" s="13"/>
      <c r="T221" s="13"/>
    </row>
    <row r="222" spans="4:20" x14ac:dyDescent="0.3">
      <c r="D222" s="98"/>
      <c r="R222" s="13"/>
      <c r="S222" s="13"/>
      <c r="T222" s="13"/>
    </row>
    <row r="223" spans="4:20" x14ac:dyDescent="0.3">
      <c r="D223" s="98"/>
      <c r="R223" s="13"/>
      <c r="S223" s="13"/>
      <c r="T223" s="13"/>
    </row>
    <row r="224" spans="4:20" x14ac:dyDescent="0.3">
      <c r="D224" s="98"/>
      <c r="R224" s="13"/>
      <c r="S224" s="13"/>
      <c r="T224" s="13"/>
    </row>
    <row r="225" spans="4:20" x14ac:dyDescent="0.3">
      <c r="D225" s="98"/>
      <c r="R225" s="13"/>
      <c r="S225" s="13"/>
      <c r="T225" s="13"/>
    </row>
    <row r="226" spans="4:20" x14ac:dyDescent="0.3">
      <c r="D226" s="98"/>
      <c r="R226" s="13"/>
      <c r="S226" s="13"/>
      <c r="T226" s="13"/>
    </row>
    <row r="227" spans="4:20" x14ac:dyDescent="0.3">
      <c r="D227" s="98"/>
      <c r="R227" s="13"/>
      <c r="S227" s="13"/>
      <c r="T227" s="13"/>
    </row>
    <row r="228" spans="4:20" x14ac:dyDescent="0.3">
      <c r="D228" s="98"/>
      <c r="R228" s="13"/>
      <c r="S228" s="13"/>
      <c r="T228" s="13"/>
    </row>
    <row r="229" spans="4:20" x14ac:dyDescent="0.3">
      <c r="D229" s="98"/>
      <c r="R229" s="13"/>
      <c r="S229" s="13"/>
      <c r="T229" s="13"/>
    </row>
    <row r="230" spans="4:20" x14ac:dyDescent="0.3">
      <c r="D230" s="98"/>
      <c r="R230" s="13"/>
      <c r="S230" s="13"/>
      <c r="T230" s="13"/>
    </row>
    <row r="231" spans="4:20" x14ac:dyDescent="0.3">
      <c r="D231" s="98"/>
      <c r="R231" s="13"/>
      <c r="S231" s="13"/>
      <c r="T231" s="13"/>
    </row>
    <row r="232" spans="4:20" x14ac:dyDescent="0.3">
      <c r="D232" s="98"/>
      <c r="R232" s="13"/>
      <c r="S232" s="13"/>
      <c r="T232" s="13"/>
    </row>
    <row r="233" spans="4:20" x14ac:dyDescent="0.3">
      <c r="D233" s="98"/>
      <c r="R233" s="13"/>
      <c r="S233" s="13"/>
      <c r="T233" s="13"/>
    </row>
    <row r="234" spans="4:20" x14ac:dyDescent="0.3">
      <c r="D234" s="98"/>
      <c r="R234" s="13"/>
      <c r="S234" s="13"/>
      <c r="T234" s="13"/>
    </row>
    <row r="235" spans="4:20" x14ac:dyDescent="0.3">
      <c r="D235" s="98"/>
      <c r="R235" s="13"/>
      <c r="S235" s="13"/>
      <c r="T235" s="13"/>
    </row>
    <row r="236" spans="4:20" x14ac:dyDescent="0.3">
      <c r="D236" s="98"/>
      <c r="R236" s="13"/>
      <c r="S236" s="13"/>
      <c r="T236" s="13"/>
    </row>
    <row r="237" spans="4:20" x14ac:dyDescent="0.3">
      <c r="D237" s="98"/>
      <c r="R237" s="13"/>
      <c r="S237" s="13"/>
      <c r="T237" s="13"/>
    </row>
    <row r="238" spans="4:20" x14ac:dyDescent="0.3">
      <c r="D238" s="98"/>
      <c r="R238" s="13"/>
      <c r="S238" s="13"/>
      <c r="T238" s="13"/>
    </row>
    <row r="239" spans="4:20" x14ac:dyDescent="0.3">
      <c r="D239" s="98"/>
      <c r="R239" s="13"/>
      <c r="S239" s="13"/>
      <c r="T239" s="13"/>
    </row>
    <row r="240" spans="4:20" x14ac:dyDescent="0.3">
      <c r="D240" s="98"/>
      <c r="R240" s="13"/>
      <c r="S240" s="13"/>
      <c r="T240" s="13"/>
    </row>
    <row r="241" spans="4:20" x14ac:dyDescent="0.3">
      <c r="D241" s="98"/>
      <c r="R241" s="13"/>
      <c r="S241" s="13"/>
      <c r="T241" s="13"/>
    </row>
    <row r="242" spans="4:20" x14ac:dyDescent="0.3">
      <c r="D242" s="98"/>
      <c r="R242" s="13"/>
      <c r="S242" s="13"/>
      <c r="T242" s="13"/>
    </row>
    <row r="243" spans="4:20" x14ac:dyDescent="0.3">
      <c r="D243" s="98"/>
      <c r="R243" s="13"/>
      <c r="S243" s="13"/>
      <c r="T243" s="13"/>
    </row>
    <row r="244" spans="4:20" x14ac:dyDescent="0.3">
      <c r="D244" s="98"/>
      <c r="R244" s="13"/>
      <c r="S244" s="13"/>
      <c r="T244" s="13"/>
    </row>
    <row r="245" spans="4:20" x14ac:dyDescent="0.3">
      <c r="D245" s="98"/>
      <c r="R245" s="13"/>
      <c r="S245" s="13"/>
      <c r="T245" s="13"/>
    </row>
    <row r="246" spans="4:20" x14ac:dyDescent="0.3">
      <c r="D246" s="98"/>
      <c r="R246" s="13"/>
      <c r="S246" s="13"/>
      <c r="T246" s="13"/>
    </row>
    <row r="247" spans="4:20" x14ac:dyDescent="0.3">
      <c r="D247" s="98"/>
      <c r="R247" s="13"/>
      <c r="S247" s="13"/>
      <c r="T247" s="13"/>
    </row>
    <row r="248" spans="4:20" x14ac:dyDescent="0.3">
      <c r="D248" s="98"/>
      <c r="R248" s="13"/>
      <c r="S248" s="13"/>
      <c r="T248" s="13"/>
    </row>
    <row r="249" spans="4:20" x14ac:dyDescent="0.3">
      <c r="D249" s="98"/>
      <c r="R249" s="13"/>
      <c r="S249" s="13"/>
      <c r="T249" s="13"/>
    </row>
    <row r="250" spans="4:20" x14ac:dyDescent="0.3">
      <c r="D250" s="98"/>
      <c r="R250" s="13"/>
      <c r="S250" s="13"/>
      <c r="T250" s="13"/>
    </row>
    <row r="251" spans="4:20" x14ac:dyDescent="0.3">
      <c r="D251" s="98"/>
      <c r="R251" s="13"/>
      <c r="S251" s="13"/>
      <c r="T251" s="13"/>
    </row>
    <row r="252" spans="4:20" x14ac:dyDescent="0.3">
      <c r="D252" s="98"/>
      <c r="R252" s="13"/>
      <c r="S252" s="13"/>
      <c r="T252" s="13"/>
    </row>
    <row r="253" spans="4:20" x14ac:dyDescent="0.3">
      <c r="D253" s="98"/>
      <c r="R253" s="13"/>
      <c r="S253" s="13"/>
      <c r="T253" s="13"/>
    </row>
    <row r="254" spans="4:20" x14ac:dyDescent="0.3">
      <c r="D254" s="98"/>
      <c r="R254" s="13"/>
      <c r="S254" s="13"/>
      <c r="T254" s="13"/>
    </row>
    <row r="255" spans="4:20" x14ac:dyDescent="0.3">
      <c r="D255" s="98"/>
      <c r="R255" s="13"/>
      <c r="S255" s="13"/>
      <c r="T255" s="13"/>
    </row>
    <row r="256" spans="4:20" x14ac:dyDescent="0.3">
      <c r="D256" s="98"/>
      <c r="R256" s="13"/>
      <c r="S256" s="13"/>
      <c r="T256" s="13"/>
    </row>
    <row r="257" spans="4:20" x14ac:dyDescent="0.3">
      <c r="D257" s="98"/>
      <c r="R257" s="13"/>
      <c r="S257" s="13"/>
      <c r="T257" s="13"/>
    </row>
    <row r="258" spans="4:20" x14ac:dyDescent="0.3">
      <c r="D258" s="98"/>
      <c r="R258" s="13"/>
      <c r="S258" s="13"/>
      <c r="T258" s="13"/>
    </row>
    <row r="259" spans="4:20" x14ac:dyDescent="0.3">
      <c r="D259" s="98"/>
      <c r="R259" s="13"/>
      <c r="S259" s="13"/>
      <c r="T259" s="13"/>
    </row>
    <row r="260" spans="4:20" x14ac:dyDescent="0.3">
      <c r="D260" s="98"/>
      <c r="R260" s="13"/>
      <c r="S260" s="13"/>
      <c r="T260" s="13"/>
    </row>
    <row r="261" spans="4:20" x14ac:dyDescent="0.3">
      <c r="D261" s="98"/>
      <c r="R261" s="13"/>
      <c r="S261" s="13"/>
      <c r="T261" s="13"/>
    </row>
    <row r="262" spans="4:20" x14ac:dyDescent="0.3">
      <c r="D262" s="98"/>
      <c r="R262" s="13"/>
      <c r="S262" s="13"/>
      <c r="T262" s="13"/>
    </row>
    <row r="263" spans="4:20" x14ac:dyDescent="0.3">
      <c r="D263" s="98"/>
      <c r="R263" s="13"/>
      <c r="S263" s="13"/>
      <c r="T263" s="13"/>
    </row>
    <row r="264" spans="4:20" x14ac:dyDescent="0.3">
      <c r="D264" s="98"/>
      <c r="R264" s="13"/>
      <c r="S264" s="13"/>
      <c r="T264" s="13"/>
    </row>
    <row r="265" spans="4:20" x14ac:dyDescent="0.3">
      <c r="D265" s="98"/>
      <c r="R265" s="13"/>
      <c r="S265" s="13"/>
      <c r="T265" s="13"/>
    </row>
    <row r="266" spans="4:20" x14ac:dyDescent="0.3">
      <c r="D266" s="98"/>
      <c r="R266" s="13"/>
      <c r="S266" s="13"/>
      <c r="T266" s="13"/>
    </row>
    <row r="267" spans="4:20" x14ac:dyDescent="0.3">
      <c r="D267" s="98"/>
      <c r="R267" s="13"/>
      <c r="S267" s="13"/>
      <c r="T267" s="13"/>
    </row>
    <row r="268" spans="4:20" x14ac:dyDescent="0.3">
      <c r="D268" s="98"/>
      <c r="R268" s="13"/>
      <c r="S268" s="13"/>
      <c r="T268" s="13"/>
    </row>
    <row r="269" spans="4:20" x14ac:dyDescent="0.3">
      <c r="D269" s="98"/>
      <c r="R269" s="13"/>
      <c r="S269" s="13"/>
      <c r="T269" s="13"/>
    </row>
    <row r="270" spans="4:20" x14ac:dyDescent="0.3">
      <c r="D270" s="98"/>
      <c r="R270" s="13"/>
      <c r="S270" s="13"/>
      <c r="T270" s="13"/>
    </row>
    <row r="271" spans="4:20" x14ac:dyDescent="0.3">
      <c r="D271" s="98"/>
      <c r="R271" s="13"/>
      <c r="S271" s="13"/>
      <c r="T271" s="13"/>
    </row>
    <row r="272" spans="4:20" x14ac:dyDescent="0.3">
      <c r="D272" s="98"/>
      <c r="R272" s="13"/>
      <c r="S272" s="13"/>
      <c r="T272" s="13"/>
    </row>
    <row r="273" spans="4:20" x14ac:dyDescent="0.3">
      <c r="D273" s="98"/>
      <c r="R273" s="13"/>
      <c r="S273" s="13"/>
      <c r="T273" s="13"/>
    </row>
    <row r="274" spans="4:20" x14ac:dyDescent="0.3">
      <c r="D274" s="98"/>
      <c r="R274" s="13"/>
      <c r="S274" s="13"/>
      <c r="T274" s="13"/>
    </row>
    <row r="275" spans="4:20" x14ac:dyDescent="0.3">
      <c r="D275" s="98"/>
      <c r="R275" s="13"/>
      <c r="S275" s="13"/>
      <c r="T275" s="13"/>
    </row>
    <row r="276" spans="4:20" x14ac:dyDescent="0.3">
      <c r="D276" s="98"/>
      <c r="R276" s="13"/>
      <c r="S276" s="13"/>
      <c r="T276" s="13"/>
    </row>
    <row r="277" spans="4:20" x14ac:dyDescent="0.3">
      <c r="D277" s="98"/>
      <c r="R277" s="13"/>
      <c r="S277" s="13"/>
      <c r="T277" s="13"/>
    </row>
    <row r="278" spans="4:20" x14ac:dyDescent="0.3">
      <c r="D278" s="98"/>
      <c r="R278" s="13"/>
      <c r="S278" s="13"/>
      <c r="T278" s="13"/>
    </row>
    <row r="279" spans="4:20" x14ac:dyDescent="0.3">
      <c r="D279" s="98"/>
      <c r="R279" s="13"/>
      <c r="S279" s="13"/>
      <c r="T279" s="13"/>
    </row>
    <row r="280" spans="4:20" x14ac:dyDescent="0.3">
      <c r="D280" s="98"/>
      <c r="R280" s="13"/>
      <c r="S280" s="13"/>
      <c r="T280" s="13"/>
    </row>
    <row r="281" spans="4:20" x14ac:dyDescent="0.3">
      <c r="D281" s="98"/>
      <c r="R281" s="13"/>
      <c r="S281" s="13"/>
      <c r="T281" s="13"/>
    </row>
    <row r="282" spans="4:20" x14ac:dyDescent="0.3">
      <c r="D282" s="98"/>
      <c r="R282" s="13"/>
      <c r="S282" s="13"/>
      <c r="T282" s="13"/>
    </row>
    <row r="283" spans="4:20" x14ac:dyDescent="0.3">
      <c r="D283" s="98"/>
      <c r="R283" s="13"/>
      <c r="S283" s="13"/>
      <c r="T283" s="13"/>
    </row>
    <row r="284" spans="4:20" x14ac:dyDescent="0.3">
      <c r="D284" s="98"/>
      <c r="R284" s="13"/>
      <c r="S284" s="13"/>
      <c r="T284" s="13"/>
    </row>
    <row r="285" spans="4:20" x14ac:dyDescent="0.3">
      <c r="D285" s="98"/>
      <c r="R285" s="13"/>
      <c r="S285" s="13"/>
      <c r="T285" s="13"/>
    </row>
    <row r="286" spans="4:20" x14ac:dyDescent="0.3">
      <c r="D286" s="98"/>
      <c r="R286" s="13"/>
      <c r="S286" s="13"/>
      <c r="T286" s="13"/>
    </row>
    <row r="287" spans="4:20" x14ac:dyDescent="0.3">
      <c r="D287" s="98"/>
      <c r="R287" s="13"/>
      <c r="S287" s="13"/>
      <c r="T287" s="13"/>
    </row>
    <row r="288" spans="4:20" x14ac:dyDescent="0.3">
      <c r="D288" s="98"/>
      <c r="R288" s="13"/>
      <c r="S288" s="13"/>
      <c r="T288" s="13"/>
    </row>
    <row r="289" spans="4:20" x14ac:dyDescent="0.3">
      <c r="D289" s="98"/>
      <c r="R289" s="13"/>
      <c r="S289" s="13"/>
      <c r="T289" s="13"/>
    </row>
    <row r="290" spans="4:20" x14ac:dyDescent="0.3">
      <c r="D290" s="98"/>
      <c r="R290" s="13"/>
      <c r="S290" s="13"/>
      <c r="T290" s="13"/>
    </row>
    <row r="291" spans="4:20" x14ac:dyDescent="0.3">
      <c r="D291" s="98"/>
      <c r="R291" s="13"/>
      <c r="S291" s="13"/>
      <c r="T291" s="13"/>
    </row>
    <row r="292" spans="4:20" x14ac:dyDescent="0.3">
      <c r="D292" s="98"/>
      <c r="R292" s="13"/>
      <c r="S292" s="13"/>
      <c r="T292" s="13"/>
    </row>
    <row r="293" spans="4:20" x14ac:dyDescent="0.3">
      <c r="D293" s="98"/>
      <c r="R293" s="13"/>
      <c r="S293" s="13"/>
      <c r="T293" s="13"/>
    </row>
    <row r="294" spans="4:20" x14ac:dyDescent="0.3">
      <c r="D294" s="98"/>
      <c r="R294" s="13"/>
      <c r="S294" s="13"/>
      <c r="T294" s="13"/>
    </row>
    <row r="295" spans="4:20" x14ac:dyDescent="0.3">
      <c r="D295" s="98"/>
      <c r="R295" s="13"/>
      <c r="S295" s="13"/>
      <c r="T295" s="13"/>
    </row>
    <row r="296" spans="4:20" x14ac:dyDescent="0.3">
      <c r="D296" s="98"/>
      <c r="R296" s="13"/>
      <c r="S296" s="13"/>
      <c r="T296" s="13"/>
    </row>
    <row r="297" spans="4:20" x14ac:dyDescent="0.3">
      <c r="D297" s="98"/>
      <c r="R297" s="13"/>
      <c r="S297" s="13"/>
      <c r="T297" s="13"/>
    </row>
    <row r="298" spans="4:20" x14ac:dyDescent="0.3">
      <c r="D298" s="98"/>
      <c r="R298" s="13"/>
      <c r="S298" s="13"/>
      <c r="T298" s="13"/>
    </row>
    <row r="299" spans="4:20" x14ac:dyDescent="0.3">
      <c r="D299" s="98"/>
      <c r="R299" s="13"/>
      <c r="S299" s="13"/>
      <c r="T299" s="13"/>
    </row>
    <row r="300" spans="4:20" x14ac:dyDescent="0.3">
      <c r="D300" s="98"/>
      <c r="R300" s="13"/>
      <c r="S300" s="13"/>
      <c r="T300" s="13"/>
    </row>
    <row r="301" spans="4:20" x14ac:dyDescent="0.3">
      <c r="D301" s="98"/>
      <c r="R301" s="13"/>
      <c r="S301" s="13"/>
      <c r="T301" s="13"/>
    </row>
    <row r="302" spans="4:20" x14ac:dyDescent="0.3">
      <c r="D302" s="98"/>
      <c r="R302" s="13"/>
      <c r="S302" s="13"/>
      <c r="T302" s="13"/>
    </row>
    <row r="303" spans="4:20" x14ac:dyDescent="0.3">
      <c r="D303" s="98"/>
      <c r="R303" s="13"/>
      <c r="S303" s="13"/>
      <c r="T303" s="13"/>
    </row>
    <row r="304" spans="4:20" x14ac:dyDescent="0.3">
      <c r="D304" s="98"/>
      <c r="R304" s="13"/>
      <c r="S304" s="13"/>
      <c r="T304" s="13"/>
    </row>
    <row r="305" spans="4:20" x14ac:dyDescent="0.3">
      <c r="D305" s="98"/>
      <c r="R305" s="13"/>
      <c r="S305" s="13"/>
      <c r="T305" s="13"/>
    </row>
    <row r="306" spans="4:20" x14ac:dyDescent="0.3">
      <c r="D306" s="98"/>
      <c r="R306" s="13"/>
      <c r="S306" s="13"/>
      <c r="T306" s="13"/>
    </row>
    <row r="307" spans="4:20" x14ac:dyDescent="0.3">
      <c r="D307" s="98"/>
      <c r="R307" s="13"/>
      <c r="S307" s="13"/>
      <c r="T307" s="13"/>
    </row>
    <row r="308" spans="4:20" x14ac:dyDescent="0.3">
      <c r="D308" s="98"/>
      <c r="R308" s="13"/>
      <c r="S308" s="13"/>
      <c r="T308" s="13"/>
    </row>
    <row r="309" spans="4:20" x14ac:dyDescent="0.3">
      <c r="D309" s="98"/>
      <c r="R309" s="13"/>
      <c r="S309" s="13"/>
      <c r="T309" s="13"/>
    </row>
    <row r="310" spans="4:20" x14ac:dyDescent="0.3">
      <c r="D310" s="98"/>
      <c r="R310" s="13"/>
      <c r="S310" s="13"/>
      <c r="T310" s="13"/>
    </row>
    <row r="311" spans="4:20" x14ac:dyDescent="0.3">
      <c r="D311" s="98"/>
      <c r="R311" s="13"/>
      <c r="S311" s="13"/>
      <c r="T311" s="13"/>
    </row>
    <row r="312" spans="4:20" x14ac:dyDescent="0.3">
      <c r="D312" s="98"/>
      <c r="R312" s="13"/>
      <c r="S312" s="13"/>
      <c r="T312" s="13"/>
    </row>
    <row r="313" spans="4:20" x14ac:dyDescent="0.3">
      <c r="D313" s="98"/>
      <c r="R313" s="13"/>
      <c r="S313" s="13"/>
      <c r="T313" s="13"/>
    </row>
    <row r="314" spans="4:20" x14ac:dyDescent="0.3">
      <c r="D314" s="98"/>
      <c r="R314" s="13"/>
      <c r="S314" s="13"/>
      <c r="T314" s="13"/>
    </row>
    <row r="315" spans="4:20" x14ac:dyDescent="0.3">
      <c r="D315" s="98"/>
      <c r="R315" s="13"/>
      <c r="S315" s="13"/>
      <c r="T315" s="13"/>
    </row>
    <row r="316" spans="4:20" x14ac:dyDescent="0.3">
      <c r="D316" s="98"/>
      <c r="R316" s="13"/>
      <c r="S316" s="13"/>
      <c r="T316" s="13"/>
    </row>
    <row r="317" spans="4:20" x14ac:dyDescent="0.3">
      <c r="D317" s="98"/>
      <c r="R317" s="13"/>
      <c r="S317" s="13"/>
      <c r="T317" s="13"/>
    </row>
    <row r="318" spans="4:20" x14ac:dyDescent="0.3">
      <c r="D318" s="98"/>
      <c r="R318" s="13"/>
      <c r="S318" s="13"/>
      <c r="T318" s="13"/>
    </row>
    <row r="319" spans="4:20" x14ac:dyDescent="0.3">
      <c r="D319" s="98"/>
      <c r="R319" s="13"/>
      <c r="S319" s="13"/>
      <c r="T319" s="13"/>
    </row>
    <row r="320" spans="4:20" x14ac:dyDescent="0.3">
      <c r="D320" s="98"/>
      <c r="R320" s="13"/>
      <c r="S320" s="13"/>
      <c r="T320" s="13"/>
    </row>
    <row r="321" spans="4:20" x14ac:dyDescent="0.3">
      <c r="D321" s="98"/>
      <c r="R321" s="13"/>
      <c r="S321" s="13"/>
      <c r="T321" s="13"/>
    </row>
    <row r="322" spans="4:20" x14ac:dyDescent="0.3">
      <c r="D322" s="98"/>
      <c r="R322" s="13"/>
      <c r="S322" s="13"/>
      <c r="T322" s="13"/>
    </row>
    <row r="323" spans="4:20" x14ac:dyDescent="0.3">
      <c r="D323" s="98"/>
      <c r="R323" s="13"/>
      <c r="S323" s="13"/>
      <c r="T323" s="13"/>
    </row>
    <row r="324" spans="4:20" x14ac:dyDescent="0.3">
      <c r="D324" s="98"/>
      <c r="R324" s="13"/>
      <c r="S324" s="13"/>
      <c r="T324" s="13"/>
    </row>
    <row r="325" spans="4:20" x14ac:dyDescent="0.3">
      <c r="D325" s="98"/>
      <c r="R325" s="13"/>
      <c r="S325" s="13"/>
      <c r="T325" s="13"/>
    </row>
    <row r="326" spans="4:20" x14ac:dyDescent="0.3">
      <c r="D326" s="98"/>
      <c r="R326" s="13"/>
      <c r="S326" s="13"/>
      <c r="T326" s="13"/>
    </row>
    <row r="327" spans="4:20" x14ac:dyDescent="0.3">
      <c r="D327" s="98"/>
      <c r="R327" s="13"/>
      <c r="S327" s="13"/>
      <c r="T327" s="13"/>
    </row>
    <row r="328" spans="4:20" x14ac:dyDescent="0.3">
      <c r="D328" s="98"/>
      <c r="R328" s="13"/>
      <c r="S328" s="13"/>
      <c r="T328" s="13"/>
    </row>
    <row r="329" spans="4:20" x14ac:dyDescent="0.3">
      <c r="D329" s="98"/>
      <c r="R329" s="13"/>
      <c r="S329" s="13"/>
      <c r="T329" s="13"/>
    </row>
    <row r="330" spans="4:20" x14ac:dyDescent="0.3">
      <c r="D330" s="98"/>
      <c r="R330" s="13"/>
      <c r="S330" s="13"/>
      <c r="T330" s="13"/>
    </row>
    <row r="331" spans="4:20" x14ac:dyDescent="0.3">
      <c r="D331" s="98"/>
      <c r="R331" s="13"/>
      <c r="S331" s="13"/>
      <c r="T331" s="13"/>
    </row>
    <row r="332" spans="4:20" x14ac:dyDescent="0.3">
      <c r="D332" s="98"/>
      <c r="R332" s="13"/>
      <c r="S332" s="13"/>
      <c r="T332" s="13"/>
    </row>
    <row r="333" spans="4:20" x14ac:dyDescent="0.3">
      <c r="D333" s="98"/>
      <c r="R333" s="13"/>
      <c r="S333" s="13"/>
      <c r="T333" s="13"/>
    </row>
    <row r="334" spans="4:20" x14ac:dyDescent="0.3">
      <c r="D334" s="98"/>
      <c r="R334" s="13"/>
      <c r="S334" s="13"/>
      <c r="T334" s="13"/>
    </row>
    <row r="335" spans="4:20" x14ac:dyDescent="0.3">
      <c r="D335" s="98"/>
      <c r="R335" s="13"/>
      <c r="S335" s="13"/>
      <c r="T335" s="13"/>
    </row>
    <row r="336" spans="4:20" x14ac:dyDescent="0.3">
      <c r="D336" s="98"/>
      <c r="R336" s="13"/>
      <c r="S336" s="13"/>
      <c r="T336" s="13"/>
    </row>
    <row r="337" spans="4:20" x14ac:dyDescent="0.3">
      <c r="D337" s="98"/>
      <c r="R337" s="13"/>
      <c r="S337" s="13"/>
      <c r="T337" s="13"/>
    </row>
    <row r="338" spans="4:20" x14ac:dyDescent="0.3">
      <c r="D338" s="98"/>
      <c r="R338" s="13"/>
      <c r="S338" s="13"/>
      <c r="T338" s="13"/>
    </row>
    <row r="339" spans="4:20" x14ac:dyDescent="0.3">
      <c r="D339" s="98"/>
      <c r="R339" s="13"/>
      <c r="S339" s="13"/>
      <c r="T339" s="13"/>
    </row>
    <row r="340" spans="4:20" x14ac:dyDescent="0.3">
      <c r="D340" s="98"/>
      <c r="R340" s="13"/>
      <c r="S340" s="13"/>
      <c r="T340" s="13"/>
    </row>
    <row r="341" spans="4:20" x14ac:dyDescent="0.3">
      <c r="D341" s="98"/>
      <c r="R341" s="13"/>
      <c r="S341" s="13"/>
      <c r="T341" s="13"/>
    </row>
    <row r="342" spans="4:20" x14ac:dyDescent="0.3">
      <c r="D342" s="98"/>
      <c r="R342" s="13"/>
      <c r="S342" s="13"/>
      <c r="T342" s="13"/>
    </row>
    <row r="343" spans="4:20" x14ac:dyDescent="0.3">
      <c r="D343" s="98"/>
      <c r="R343" s="13"/>
      <c r="S343" s="13"/>
      <c r="T343" s="13"/>
    </row>
    <row r="344" spans="4:20" x14ac:dyDescent="0.3">
      <c r="D344" s="98"/>
      <c r="R344" s="13"/>
      <c r="S344" s="13"/>
      <c r="T344" s="13"/>
    </row>
    <row r="345" spans="4:20" x14ac:dyDescent="0.3">
      <c r="D345" s="98"/>
      <c r="R345" s="13"/>
      <c r="S345" s="13"/>
      <c r="T345" s="13"/>
    </row>
    <row r="346" spans="4:20" x14ac:dyDescent="0.3">
      <c r="D346" s="98"/>
      <c r="R346" s="13"/>
      <c r="S346" s="13"/>
      <c r="T346" s="13"/>
    </row>
    <row r="347" spans="4:20" x14ac:dyDescent="0.3">
      <c r="D347" s="98"/>
      <c r="R347" s="13"/>
      <c r="S347" s="13"/>
      <c r="T347" s="13"/>
    </row>
    <row r="348" spans="4:20" x14ac:dyDescent="0.3">
      <c r="D348" s="98"/>
      <c r="R348" s="13"/>
      <c r="S348" s="13"/>
      <c r="T348" s="13"/>
    </row>
    <row r="349" spans="4:20" x14ac:dyDescent="0.3">
      <c r="D349" s="98"/>
      <c r="R349" s="13"/>
      <c r="S349" s="13"/>
      <c r="T349" s="13"/>
    </row>
    <row r="350" spans="4:20" x14ac:dyDescent="0.3">
      <c r="D350" s="98"/>
      <c r="R350" s="13"/>
      <c r="S350" s="13"/>
      <c r="T350" s="13"/>
    </row>
    <row r="351" spans="4:20" x14ac:dyDescent="0.3">
      <c r="D351" s="98"/>
      <c r="R351" s="13"/>
      <c r="S351" s="13"/>
      <c r="T351" s="13"/>
    </row>
    <row r="352" spans="4:20" x14ac:dyDescent="0.3">
      <c r="D352" s="98"/>
      <c r="R352" s="13"/>
      <c r="S352" s="13"/>
      <c r="T352" s="13"/>
    </row>
    <row r="353" spans="4:20" x14ac:dyDescent="0.3">
      <c r="D353" s="98"/>
      <c r="R353" s="13"/>
      <c r="S353" s="13"/>
      <c r="T353" s="13"/>
    </row>
    <row r="354" spans="4:20" x14ac:dyDescent="0.3">
      <c r="D354" s="98"/>
      <c r="E354" s="13"/>
      <c r="R354" s="13"/>
      <c r="S354" s="13"/>
      <c r="T354" s="13"/>
    </row>
    <row r="355" spans="4:20" x14ac:dyDescent="0.3">
      <c r="D355" s="98"/>
      <c r="E355" s="13"/>
      <c r="R355" s="13"/>
      <c r="S355" s="13"/>
      <c r="T355" s="13"/>
    </row>
    <row r="356" spans="4:20" x14ac:dyDescent="0.3">
      <c r="D356" s="98"/>
      <c r="E356" s="13"/>
      <c r="R356" s="13"/>
      <c r="S356" s="13"/>
      <c r="T356" s="13"/>
    </row>
    <row r="357" spans="4:20" x14ac:dyDescent="0.3">
      <c r="D357" s="98"/>
      <c r="E357" s="13"/>
      <c r="R357" s="13"/>
      <c r="S357" s="13"/>
      <c r="T357" s="13"/>
    </row>
    <row r="358" spans="4:20" x14ac:dyDescent="0.3">
      <c r="D358" s="98"/>
      <c r="E358" s="13"/>
      <c r="R358" s="13"/>
      <c r="S358" s="13"/>
      <c r="T358" s="13"/>
    </row>
    <row r="359" spans="4:20" x14ac:dyDescent="0.3">
      <c r="D359" s="98"/>
      <c r="E359" s="13"/>
      <c r="R359" s="13"/>
      <c r="S359" s="13"/>
      <c r="T359" s="13"/>
    </row>
    <row r="360" spans="4:20" x14ac:dyDescent="0.3">
      <c r="D360" s="98"/>
      <c r="E360" s="13"/>
      <c r="R360" s="13"/>
      <c r="S360" s="13"/>
      <c r="T360" s="13"/>
    </row>
    <row r="361" spans="4:20" x14ac:dyDescent="0.3">
      <c r="D361" s="98"/>
      <c r="E361" s="13"/>
      <c r="R361" s="13"/>
      <c r="S361" s="13"/>
      <c r="T361" s="13"/>
    </row>
    <row r="362" spans="4:20" x14ac:dyDescent="0.3">
      <c r="D362" s="98"/>
      <c r="E362" s="13"/>
      <c r="R362" s="13"/>
      <c r="S362" s="13"/>
      <c r="T362" s="13"/>
    </row>
    <row r="363" spans="4:20" x14ac:dyDescent="0.3">
      <c r="D363" s="98"/>
      <c r="E363" s="13"/>
      <c r="R363" s="13"/>
      <c r="S363" s="13"/>
      <c r="T363" s="13"/>
    </row>
    <row r="364" spans="4:20" x14ac:dyDescent="0.3">
      <c r="D364" s="98"/>
      <c r="E364" s="13"/>
      <c r="R364" s="13"/>
      <c r="S364" s="13"/>
      <c r="T364" s="13"/>
    </row>
    <row r="365" spans="4:20" x14ac:dyDescent="0.3">
      <c r="D365" s="98"/>
      <c r="E365" s="13"/>
      <c r="R365" s="13"/>
      <c r="S365" s="13"/>
      <c r="T365" s="13"/>
    </row>
    <row r="366" spans="4:20" x14ac:dyDescent="0.3">
      <c r="D366" s="98"/>
      <c r="E366" s="13"/>
      <c r="R366" s="13"/>
      <c r="S366" s="13"/>
      <c r="T366" s="13"/>
    </row>
    <row r="367" spans="4:20" x14ac:dyDescent="0.3">
      <c r="D367" s="98"/>
      <c r="E367" s="13"/>
      <c r="R367" s="13"/>
      <c r="S367" s="13"/>
      <c r="T367" s="13"/>
    </row>
    <row r="368" spans="4:20" x14ac:dyDescent="0.3">
      <c r="D368" s="98"/>
      <c r="E368" s="13"/>
      <c r="R368" s="13"/>
      <c r="S368" s="13"/>
      <c r="T368" s="13"/>
    </row>
    <row r="369" spans="4:20" x14ac:dyDescent="0.3">
      <c r="D369" s="98"/>
      <c r="E369" s="13"/>
      <c r="R369" s="13"/>
      <c r="S369" s="13"/>
      <c r="T369" s="13"/>
    </row>
    <row r="370" spans="4:20" x14ac:dyDescent="0.3">
      <c r="D370" s="98"/>
      <c r="E370" s="13"/>
      <c r="R370" s="13"/>
      <c r="S370" s="13"/>
      <c r="T370" s="13"/>
    </row>
    <row r="371" spans="4:20" x14ac:dyDescent="0.3">
      <c r="D371" s="98"/>
      <c r="E371" s="13"/>
      <c r="R371" s="13"/>
      <c r="S371" s="13"/>
      <c r="T371" s="13"/>
    </row>
    <row r="372" spans="4:20" x14ac:dyDescent="0.3">
      <c r="D372" s="98"/>
      <c r="E372" s="13"/>
      <c r="R372" s="13"/>
      <c r="S372" s="13"/>
      <c r="T372" s="13"/>
    </row>
    <row r="373" spans="4:20" x14ac:dyDescent="0.3">
      <c r="D373" s="98"/>
      <c r="E373" s="13"/>
      <c r="R373" s="13"/>
      <c r="S373" s="13"/>
      <c r="T373" s="13"/>
    </row>
    <row r="374" spans="4:20" x14ac:dyDescent="0.3">
      <c r="D374" s="98"/>
      <c r="E374" s="13"/>
      <c r="R374" s="13"/>
      <c r="S374" s="13"/>
      <c r="T374" s="13"/>
    </row>
    <row r="375" spans="4:20" x14ac:dyDescent="0.3">
      <c r="D375" s="98"/>
      <c r="E375" s="13"/>
      <c r="R375" s="13"/>
      <c r="S375" s="13"/>
      <c r="T375" s="13"/>
    </row>
    <row r="376" spans="4:20" x14ac:dyDescent="0.3">
      <c r="D376" s="98"/>
      <c r="E376" s="13"/>
      <c r="R376" s="13"/>
      <c r="S376" s="13"/>
      <c r="T376" s="13"/>
    </row>
    <row r="377" spans="4:20" x14ac:dyDescent="0.3">
      <c r="D377" s="98"/>
      <c r="E377" s="13"/>
      <c r="R377" s="13"/>
      <c r="S377" s="13"/>
      <c r="T377" s="13"/>
    </row>
    <row r="378" spans="4:20" x14ac:dyDescent="0.3">
      <c r="D378" s="98"/>
      <c r="E378" s="13"/>
      <c r="R378" s="13"/>
      <c r="S378" s="13"/>
      <c r="T378" s="13"/>
    </row>
    <row r="379" spans="4:20" x14ac:dyDescent="0.3">
      <c r="D379" s="98"/>
      <c r="E379" s="13"/>
      <c r="R379" s="13"/>
      <c r="S379" s="13"/>
      <c r="T379" s="13"/>
    </row>
    <row r="380" spans="4:20" x14ac:dyDescent="0.3">
      <c r="D380" s="98"/>
      <c r="E380" s="13"/>
      <c r="R380" s="13"/>
      <c r="S380" s="13"/>
      <c r="T380" s="13"/>
    </row>
    <row r="381" spans="4:20" x14ac:dyDescent="0.3">
      <c r="D381" s="98"/>
      <c r="E381" s="13"/>
      <c r="R381" s="13"/>
      <c r="S381" s="13"/>
      <c r="T381" s="13"/>
    </row>
    <row r="382" spans="4:20" x14ac:dyDescent="0.3">
      <c r="D382" s="98"/>
      <c r="E382" s="13"/>
      <c r="R382" s="13"/>
      <c r="S382" s="13"/>
      <c r="T382" s="13"/>
    </row>
    <row r="383" spans="4:20" x14ac:dyDescent="0.3">
      <c r="D383" s="98"/>
      <c r="E383" s="13"/>
      <c r="R383" s="13"/>
      <c r="S383" s="13"/>
      <c r="T383" s="13"/>
    </row>
    <row r="384" spans="4:20" x14ac:dyDescent="0.3">
      <c r="D384" s="98"/>
      <c r="E384" s="13"/>
      <c r="R384" s="13"/>
      <c r="S384" s="13"/>
      <c r="T384" s="13"/>
    </row>
    <row r="385" spans="4:20" x14ac:dyDescent="0.3">
      <c r="D385" s="98"/>
      <c r="E385" s="13"/>
      <c r="R385" s="13"/>
      <c r="S385" s="13"/>
      <c r="T385" s="13"/>
    </row>
    <row r="386" spans="4:20" x14ac:dyDescent="0.3">
      <c r="D386" s="98"/>
      <c r="E386" s="13"/>
      <c r="R386" s="13"/>
      <c r="S386" s="13"/>
      <c r="T386" s="13"/>
    </row>
    <row r="387" spans="4:20" x14ac:dyDescent="0.3">
      <c r="D387" s="98"/>
      <c r="E387" s="13"/>
      <c r="R387" s="13"/>
      <c r="S387" s="13"/>
      <c r="T387" s="13"/>
    </row>
    <row r="388" spans="4:20" x14ac:dyDescent="0.3">
      <c r="D388" s="98"/>
      <c r="E388" s="13"/>
      <c r="R388" s="13"/>
      <c r="S388" s="13"/>
      <c r="T388" s="13"/>
    </row>
    <row r="389" spans="4:20" x14ac:dyDescent="0.3">
      <c r="D389" s="98"/>
      <c r="E389" s="13"/>
      <c r="R389" s="13"/>
      <c r="S389" s="13"/>
      <c r="T389" s="13"/>
    </row>
    <row r="390" spans="4:20" x14ac:dyDescent="0.3">
      <c r="D390" s="98"/>
      <c r="E390" s="13"/>
      <c r="R390" s="13"/>
      <c r="S390" s="13"/>
      <c r="T390" s="13"/>
    </row>
    <row r="391" spans="4:20" x14ac:dyDescent="0.3">
      <c r="D391" s="98"/>
      <c r="E391" s="13"/>
      <c r="R391" s="13"/>
      <c r="S391" s="13"/>
      <c r="T391" s="13"/>
    </row>
    <row r="392" spans="4:20" x14ac:dyDescent="0.3">
      <c r="D392" s="98"/>
      <c r="E392" s="13"/>
      <c r="R392" s="13"/>
      <c r="S392" s="13"/>
      <c r="T392" s="13"/>
    </row>
    <row r="393" spans="4:20" x14ac:dyDescent="0.3">
      <c r="D393" s="98"/>
      <c r="E393" s="13"/>
      <c r="R393" s="13"/>
      <c r="S393" s="13"/>
      <c r="T393" s="13"/>
    </row>
    <row r="394" spans="4:20" x14ac:dyDescent="0.3">
      <c r="D394" s="98"/>
      <c r="E394" s="13"/>
      <c r="R394" s="13"/>
      <c r="S394" s="13"/>
      <c r="T394" s="13"/>
    </row>
    <row r="395" spans="4:20" x14ac:dyDescent="0.3">
      <c r="D395" s="98"/>
      <c r="E395" s="13"/>
      <c r="R395" s="13"/>
      <c r="S395" s="13"/>
      <c r="T395" s="13"/>
    </row>
    <row r="396" spans="4:20" x14ac:dyDescent="0.3">
      <c r="D396" s="98"/>
      <c r="E396" s="13"/>
      <c r="R396" s="13"/>
      <c r="S396" s="13"/>
      <c r="T396" s="13"/>
    </row>
    <row r="397" spans="4:20" x14ac:dyDescent="0.3">
      <c r="D397" s="98"/>
      <c r="E397" s="13"/>
      <c r="R397" s="13"/>
      <c r="S397" s="13"/>
      <c r="T397" s="13"/>
    </row>
    <row r="398" spans="4:20" x14ac:dyDescent="0.3">
      <c r="D398" s="98"/>
      <c r="E398" s="13"/>
      <c r="R398" s="13"/>
      <c r="S398" s="13"/>
      <c r="T398" s="13"/>
    </row>
    <row r="399" spans="4:20" x14ac:dyDescent="0.3">
      <c r="D399" s="98"/>
      <c r="E399" s="13"/>
      <c r="R399" s="13"/>
      <c r="S399" s="13"/>
      <c r="T399" s="13"/>
    </row>
    <row r="400" spans="4:20" x14ac:dyDescent="0.3">
      <c r="D400" s="98"/>
      <c r="E400" s="13"/>
      <c r="R400" s="13"/>
      <c r="S400" s="13"/>
      <c r="T400" s="13"/>
    </row>
    <row r="401" spans="4:20" x14ac:dyDescent="0.3">
      <c r="D401" s="98"/>
      <c r="E401" s="13"/>
      <c r="R401" s="13"/>
      <c r="S401" s="13"/>
      <c r="T401" s="13"/>
    </row>
    <row r="402" spans="4:20" x14ac:dyDescent="0.3">
      <c r="D402" s="98"/>
      <c r="E402" s="13"/>
      <c r="R402" s="13"/>
      <c r="S402" s="13"/>
      <c r="T402" s="13"/>
    </row>
    <row r="403" spans="4:20" x14ac:dyDescent="0.3">
      <c r="D403" s="98"/>
      <c r="E403" s="13"/>
      <c r="R403" s="13"/>
      <c r="S403" s="13"/>
      <c r="T403" s="13"/>
    </row>
    <row r="404" spans="4:20" x14ac:dyDescent="0.3">
      <c r="D404" s="98"/>
      <c r="E404" s="13"/>
      <c r="R404" s="13"/>
      <c r="S404" s="13"/>
      <c r="T404" s="13"/>
    </row>
    <row r="405" spans="4:20" x14ac:dyDescent="0.3">
      <c r="D405" s="98"/>
      <c r="E405" s="13"/>
      <c r="R405" s="13"/>
      <c r="S405" s="13"/>
      <c r="T405" s="13"/>
    </row>
    <row r="406" spans="4:20" x14ac:dyDescent="0.3">
      <c r="D406" s="98"/>
      <c r="E406" s="13"/>
      <c r="R406" s="13"/>
      <c r="S406" s="13"/>
      <c r="T406" s="13"/>
    </row>
    <row r="407" spans="4:20" x14ac:dyDescent="0.3">
      <c r="D407" s="98"/>
      <c r="E407" s="13"/>
      <c r="R407" s="13"/>
      <c r="S407" s="13"/>
      <c r="T407" s="13"/>
    </row>
    <row r="408" spans="4:20" x14ac:dyDescent="0.3">
      <c r="D408" s="98"/>
      <c r="E408" s="13"/>
      <c r="R408" s="13"/>
      <c r="S408" s="13"/>
      <c r="T408" s="13"/>
    </row>
    <row r="409" spans="4:20" x14ac:dyDescent="0.3">
      <c r="D409" s="98"/>
      <c r="E409" s="13"/>
      <c r="R409" s="13"/>
      <c r="S409" s="13"/>
      <c r="T409" s="13"/>
    </row>
    <row r="410" spans="4:20" x14ac:dyDescent="0.3">
      <c r="D410" s="98"/>
      <c r="E410" s="13"/>
      <c r="R410" s="13"/>
      <c r="S410" s="13"/>
      <c r="T410" s="13"/>
    </row>
    <row r="411" spans="4:20" x14ac:dyDescent="0.3">
      <c r="D411" s="98"/>
      <c r="E411" s="13"/>
      <c r="R411" s="13"/>
      <c r="S411" s="13"/>
      <c r="T411" s="13"/>
    </row>
    <row r="412" spans="4:20" x14ac:dyDescent="0.3">
      <c r="D412" s="98"/>
      <c r="E412" s="13"/>
      <c r="R412" s="13"/>
      <c r="S412" s="13"/>
      <c r="T412" s="13"/>
    </row>
    <row r="413" spans="4:20" x14ac:dyDescent="0.3">
      <c r="D413" s="98"/>
      <c r="E413" s="13"/>
      <c r="R413" s="13"/>
      <c r="S413" s="13"/>
      <c r="T413" s="13"/>
    </row>
    <row r="414" spans="4:20" x14ac:dyDescent="0.3">
      <c r="D414" s="98"/>
      <c r="E414" s="13"/>
      <c r="R414" s="13"/>
      <c r="S414" s="13"/>
      <c r="T414" s="13"/>
    </row>
    <row r="415" spans="4:20" x14ac:dyDescent="0.3">
      <c r="D415" s="98"/>
      <c r="E415" s="13"/>
      <c r="R415" s="13"/>
      <c r="S415" s="13"/>
      <c r="T415" s="13"/>
    </row>
    <row r="416" spans="4:20" x14ac:dyDescent="0.3">
      <c r="D416" s="98"/>
      <c r="E416" s="13"/>
      <c r="R416" s="13"/>
      <c r="S416" s="13"/>
      <c r="T416" s="13"/>
    </row>
    <row r="417" spans="4:20" x14ac:dyDescent="0.3">
      <c r="D417" s="98"/>
      <c r="E417" s="13"/>
      <c r="R417" s="13"/>
      <c r="S417" s="13"/>
      <c r="T417" s="13"/>
    </row>
    <row r="418" spans="4:20" x14ac:dyDescent="0.3">
      <c r="D418" s="98"/>
      <c r="E418" s="13"/>
      <c r="R418" s="13"/>
      <c r="S418" s="13"/>
      <c r="T418" s="13"/>
    </row>
    <row r="419" spans="4:20" x14ac:dyDescent="0.3">
      <c r="D419" s="98"/>
      <c r="E419" s="13"/>
      <c r="R419" s="13"/>
      <c r="S419" s="13"/>
      <c r="T419" s="13"/>
    </row>
    <row r="420" spans="4:20" x14ac:dyDescent="0.3">
      <c r="D420" s="98"/>
      <c r="E420" s="13"/>
      <c r="R420" s="13"/>
      <c r="S420" s="13"/>
      <c r="T420" s="13"/>
    </row>
    <row r="421" spans="4:20" x14ac:dyDescent="0.3">
      <c r="D421" s="98"/>
      <c r="E421" s="13"/>
      <c r="R421" s="13"/>
      <c r="S421" s="13"/>
      <c r="T421" s="13"/>
    </row>
    <row r="422" spans="4:20" x14ac:dyDescent="0.3">
      <c r="D422" s="98"/>
      <c r="E422" s="13"/>
      <c r="R422" s="13"/>
      <c r="S422" s="13"/>
      <c r="T422" s="13"/>
    </row>
    <row r="423" spans="4:20" x14ac:dyDescent="0.3">
      <c r="D423" s="98"/>
      <c r="E423" s="13"/>
      <c r="R423" s="13"/>
      <c r="S423" s="13"/>
      <c r="T423" s="13"/>
    </row>
    <row r="424" spans="4:20" x14ac:dyDescent="0.3">
      <c r="D424" s="98"/>
      <c r="E424" s="13"/>
      <c r="R424" s="13"/>
      <c r="S424" s="13"/>
      <c r="T424" s="13"/>
    </row>
    <row r="425" spans="4:20" x14ac:dyDescent="0.3">
      <c r="D425" s="98"/>
      <c r="E425" s="13"/>
      <c r="R425" s="13"/>
      <c r="S425" s="13"/>
      <c r="T425" s="13"/>
    </row>
    <row r="426" spans="4:20" x14ac:dyDescent="0.3">
      <c r="D426" s="98"/>
      <c r="E426" s="13"/>
      <c r="R426" s="13"/>
      <c r="S426" s="13"/>
      <c r="T426" s="13"/>
    </row>
    <row r="427" spans="4:20" x14ac:dyDescent="0.3">
      <c r="D427" s="98"/>
      <c r="E427" s="13"/>
      <c r="R427" s="13"/>
      <c r="S427" s="13"/>
      <c r="T427" s="13"/>
    </row>
    <row r="428" spans="4:20" x14ac:dyDescent="0.3">
      <c r="D428" s="98"/>
      <c r="E428" s="13"/>
      <c r="R428" s="13"/>
      <c r="S428" s="13"/>
      <c r="T428" s="13"/>
    </row>
    <row r="429" spans="4:20" x14ac:dyDescent="0.3">
      <c r="D429" s="98"/>
      <c r="E429" s="13"/>
      <c r="R429" s="13"/>
      <c r="S429" s="13"/>
      <c r="T429" s="13"/>
    </row>
    <row r="430" spans="4:20" x14ac:dyDescent="0.3">
      <c r="D430" s="98"/>
      <c r="E430" s="13"/>
      <c r="R430" s="13"/>
      <c r="S430" s="13"/>
      <c r="T430" s="13"/>
    </row>
    <row r="431" spans="4:20" x14ac:dyDescent="0.3">
      <c r="D431" s="98"/>
      <c r="E431" s="13"/>
      <c r="R431" s="13"/>
      <c r="S431" s="13"/>
      <c r="T431" s="13"/>
    </row>
    <row r="432" spans="4:20" x14ac:dyDescent="0.3">
      <c r="D432" s="98"/>
      <c r="E432" s="13"/>
      <c r="R432" s="13"/>
      <c r="S432" s="13"/>
      <c r="T432" s="13"/>
    </row>
    <row r="433" spans="4:20" x14ac:dyDescent="0.3">
      <c r="D433" s="98"/>
      <c r="E433" s="13"/>
      <c r="R433" s="13"/>
      <c r="S433" s="13"/>
      <c r="T433" s="13"/>
    </row>
    <row r="434" spans="4:20" x14ac:dyDescent="0.3">
      <c r="D434" s="98"/>
      <c r="E434" s="13"/>
      <c r="R434" s="13"/>
      <c r="S434" s="13"/>
      <c r="T434" s="13"/>
    </row>
    <row r="435" spans="4:20" x14ac:dyDescent="0.3">
      <c r="D435" s="98"/>
      <c r="E435" s="13"/>
      <c r="R435" s="13"/>
      <c r="S435" s="13"/>
      <c r="T435" s="13"/>
    </row>
    <row r="436" spans="4:20" x14ac:dyDescent="0.3">
      <c r="D436" s="98"/>
      <c r="E436" s="13"/>
      <c r="R436" s="13"/>
      <c r="S436" s="13"/>
      <c r="T436" s="13"/>
    </row>
    <row r="437" spans="4:20" x14ac:dyDescent="0.3">
      <c r="D437" s="98"/>
      <c r="E437" s="13"/>
      <c r="R437" s="13"/>
      <c r="S437" s="13"/>
      <c r="T437" s="13"/>
    </row>
    <row r="438" spans="4:20" x14ac:dyDescent="0.3">
      <c r="D438" s="98"/>
      <c r="E438" s="13"/>
      <c r="R438" s="13"/>
      <c r="S438" s="13"/>
      <c r="T438" s="13"/>
    </row>
    <row r="439" spans="4:20" x14ac:dyDescent="0.3">
      <c r="D439" s="98"/>
      <c r="E439" s="13"/>
      <c r="R439" s="13"/>
      <c r="S439" s="13"/>
      <c r="T439" s="13"/>
    </row>
    <row r="440" spans="4:20" x14ac:dyDescent="0.3">
      <c r="D440" s="98"/>
      <c r="E440" s="13"/>
      <c r="R440" s="13"/>
      <c r="S440" s="13"/>
      <c r="T440" s="13"/>
    </row>
    <row r="441" spans="4:20" x14ac:dyDescent="0.3">
      <c r="D441" s="98"/>
      <c r="E441" s="13"/>
      <c r="R441" s="13"/>
      <c r="S441" s="13"/>
      <c r="T441" s="13"/>
    </row>
    <row r="442" spans="4:20" x14ac:dyDescent="0.3">
      <c r="D442" s="98"/>
      <c r="E442" s="13"/>
      <c r="R442" s="13"/>
      <c r="S442" s="13"/>
      <c r="T442" s="13"/>
    </row>
    <row r="443" spans="4:20" x14ac:dyDescent="0.3">
      <c r="D443" s="98"/>
      <c r="E443" s="13"/>
      <c r="R443" s="13"/>
      <c r="S443" s="13"/>
      <c r="T443" s="13"/>
    </row>
    <row r="444" spans="4:20" x14ac:dyDescent="0.3">
      <c r="D444" s="98"/>
      <c r="E444" s="13"/>
      <c r="R444" s="13"/>
      <c r="S444" s="13"/>
      <c r="T444" s="13"/>
    </row>
    <row r="445" spans="4:20" x14ac:dyDescent="0.3">
      <c r="D445" s="98"/>
      <c r="E445" s="13"/>
      <c r="R445" s="13"/>
      <c r="S445" s="13"/>
      <c r="T445" s="13"/>
    </row>
    <row r="446" spans="4:20" x14ac:dyDescent="0.3">
      <c r="D446" s="98"/>
      <c r="E446" s="13"/>
      <c r="R446" s="13"/>
      <c r="S446" s="13"/>
      <c r="T446" s="13"/>
    </row>
    <row r="447" spans="4:20" x14ac:dyDescent="0.3">
      <c r="D447" s="98"/>
      <c r="E447" s="13"/>
      <c r="R447" s="13"/>
      <c r="S447" s="13"/>
      <c r="T447" s="13"/>
    </row>
    <row r="448" spans="4:20" x14ac:dyDescent="0.3">
      <c r="D448" s="98"/>
      <c r="E448" s="13"/>
      <c r="R448" s="13"/>
      <c r="S448" s="13"/>
      <c r="T448" s="13"/>
    </row>
    <row r="449" spans="4:20" x14ac:dyDescent="0.3">
      <c r="D449" s="98"/>
      <c r="E449" s="13"/>
      <c r="R449" s="13"/>
      <c r="S449" s="13"/>
      <c r="T449" s="13"/>
    </row>
    <row r="450" spans="4:20" x14ac:dyDescent="0.3">
      <c r="D450" s="98"/>
      <c r="E450" s="13"/>
      <c r="R450" s="13"/>
      <c r="S450" s="13"/>
      <c r="T450" s="13"/>
    </row>
    <row r="451" spans="4:20" x14ac:dyDescent="0.3">
      <c r="D451" s="98"/>
      <c r="E451" s="13"/>
      <c r="R451" s="13"/>
      <c r="S451" s="13"/>
      <c r="T451" s="13"/>
    </row>
    <row r="452" spans="4:20" x14ac:dyDescent="0.3">
      <c r="D452" s="98"/>
      <c r="E452" s="13"/>
      <c r="R452" s="13"/>
      <c r="S452" s="13"/>
      <c r="T452" s="13"/>
    </row>
    <row r="453" spans="4:20" x14ac:dyDescent="0.3">
      <c r="D453" s="98"/>
      <c r="E453" s="13"/>
      <c r="R453" s="13"/>
      <c r="S453" s="13"/>
      <c r="T453" s="13"/>
    </row>
    <row r="454" spans="4:20" x14ac:dyDescent="0.3">
      <c r="D454" s="98"/>
      <c r="E454" s="13"/>
      <c r="R454" s="13"/>
      <c r="S454" s="13"/>
      <c r="T454" s="13"/>
    </row>
    <row r="455" spans="4:20" x14ac:dyDescent="0.3">
      <c r="D455" s="98"/>
      <c r="E455" s="13"/>
      <c r="R455" s="13"/>
      <c r="S455" s="13"/>
      <c r="T455" s="13"/>
    </row>
    <row r="456" spans="4:20" x14ac:dyDescent="0.3">
      <c r="D456" s="98"/>
      <c r="E456" s="13"/>
      <c r="R456" s="13"/>
      <c r="S456" s="13"/>
      <c r="T456" s="13"/>
    </row>
    <row r="457" spans="4:20" x14ac:dyDescent="0.3">
      <c r="D457" s="98"/>
      <c r="E457" s="13"/>
      <c r="R457" s="13"/>
      <c r="S457" s="13"/>
      <c r="T457" s="13"/>
    </row>
    <row r="458" spans="4:20" x14ac:dyDescent="0.3">
      <c r="D458" s="98"/>
      <c r="E458" s="13"/>
      <c r="R458" s="13"/>
      <c r="S458" s="13"/>
      <c r="T458" s="13"/>
    </row>
    <row r="459" spans="4:20" x14ac:dyDescent="0.3">
      <c r="D459" s="98"/>
      <c r="E459" s="13"/>
      <c r="R459" s="13"/>
      <c r="S459" s="13"/>
      <c r="T459" s="13"/>
    </row>
    <row r="460" spans="4:20" x14ac:dyDescent="0.3">
      <c r="D460" s="98"/>
      <c r="E460" s="13"/>
      <c r="R460" s="13"/>
      <c r="S460" s="13"/>
      <c r="T460" s="13"/>
    </row>
    <row r="461" spans="4:20" x14ac:dyDescent="0.3">
      <c r="D461" s="98"/>
      <c r="E461" s="13"/>
      <c r="R461" s="13"/>
      <c r="S461" s="13"/>
      <c r="T461" s="13"/>
    </row>
    <row r="462" spans="4:20" x14ac:dyDescent="0.3">
      <c r="D462" s="98"/>
      <c r="E462" s="13"/>
      <c r="R462" s="13"/>
      <c r="S462" s="13"/>
      <c r="T462" s="13"/>
    </row>
    <row r="463" spans="4:20" x14ac:dyDescent="0.3">
      <c r="D463" s="98"/>
      <c r="E463" s="13"/>
      <c r="R463" s="13"/>
      <c r="S463" s="13"/>
      <c r="T463" s="13"/>
    </row>
    <row r="464" spans="4:20" x14ac:dyDescent="0.3">
      <c r="D464" s="98"/>
      <c r="E464" s="13"/>
      <c r="R464" s="13"/>
      <c r="S464" s="13"/>
      <c r="T464" s="13"/>
    </row>
    <row r="465" spans="4:20" x14ac:dyDescent="0.3">
      <c r="D465" s="98"/>
      <c r="E465" s="13"/>
      <c r="R465" s="13"/>
      <c r="S465" s="13"/>
      <c r="T465" s="13"/>
    </row>
    <row r="466" spans="4:20" x14ac:dyDescent="0.3">
      <c r="D466" s="98"/>
      <c r="E466" s="13"/>
      <c r="R466" s="13"/>
      <c r="S466" s="13"/>
      <c r="T466" s="13"/>
    </row>
    <row r="467" spans="4:20" x14ac:dyDescent="0.3">
      <c r="D467" s="98"/>
      <c r="E467" s="13"/>
      <c r="R467" s="13"/>
      <c r="S467" s="13"/>
      <c r="T467" s="13"/>
    </row>
    <row r="468" spans="4:20" x14ac:dyDescent="0.3">
      <c r="D468" s="98"/>
      <c r="E468" s="13"/>
      <c r="R468" s="13"/>
      <c r="S468" s="13"/>
      <c r="T468" s="13"/>
    </row>
    <row r="469" spans="4:20" x14ac:dyDescent="0.3">
      <c r="D469" s="98"/>
      <c r="E469" s="13"/>
      <c r="R469" s="13"/>
      <c r="S469" s="13"/>
      <c r="T469" s="13"/>
    </row>
    <row r="470" spans="4:20" x14ac:dyDescent="0.3">
      <c r="D470" s="98"/>
      <c r="E470" s="13"/>
      <c r="R470" s="13"/>
      <c r="S470" s="13"/>
      <c r="T470" s="13"/>
    </row>
    <row r="471" spans="4:20" x14ac:dyDescent="0.3">
      <c r="D471" s="98"/>
      <c r="E471" s="13"/>
      <c r="R471" s="13"/>
      <c r="S471" s="13"/>
      <c r="T471" s="13"/>
    </row>
    <row r="472" spans="4:20" x14ac:dyDescent="0.3">
      <c r="D472" s="98"/>
      <c r="E472" s="13"/>
      <c r="R472" s="13"/>
      <c r="S472" s="13"/>
      <c r="T472" s="13"/>
    </row>
    <row r="473" spans="4:20" x14ac:dyDescent="0.3">
      <c r="D473" s="98"/>
      <c r="E473" s="13"/>
      <c r="R473" s="13"/>
      <c r="S473" s="13"/>
      <c r="T473" s="13"/>
    </row>
    <row r="474" spans="4:20" x14ac:dyDescent="0.3">
      <c r="D474" s="98"/>
      <c r="E474" s="13"/>
      <c r="R474" s="13"/>
      <c r="S474" s="13"/>
      <c r="T474" s="13"/>
    </row>
    <row r="475" spans="4:20" x14ac:dyDescent="0.3">
      <c r="D475" s="98"/>
      <c r="E475" s="13"/>
      <c r="R475" s="13"/>
      <c r="S475" s="13"/>
      <c r="T475" s="13"/>
    </row>
    <row r="476" spans="4:20" x14ac:dyDescent="0.3">
      <c r="D476" s="98"/>
      <c r="E476" s="13"/>
      <c r="R476" s="13"/>
      <c r="S476" s="13"/>
      <c r="T476" s="13"/>
    </row>
    <row r="477" spans="4:20" x14ac:dyDescent="0.3">
      <c r="D477" s="98"/>
      <c r="E477" s="13"/>
      <c r="R477" s="13"/>
      <c r="S477" s="13"/>
      <c r="T477" s="13"/>
    </row>
    <row r="478" spans="4:20" x14ac:dyDescent="0.3">
      <c r="D478" s="98"/>
      <c r="E478" s="13"/>
      <c r="R478" s="13"/>
      <c r="S478" s="13"/>
      <c r="T478" s="13"/>
    </row>
    <row r="479" spans="4:20" x14ac:dyDescent="0.3">
      <c r="D479" s="98"/>
      <c r="E479" s="13"/>
      <c r="R479" s="13"/>
      <c r="S479" s="13"/>
      <c r="T479" s="13"/>
    </row>
    <row r="480" spans="4:20" x14ac:dyDescent="0.3">
      <c r="D480" s="98"/>
      <c r="E480" s="13"/>
      <c r="R480" s="13"/>
      <c r="S480" s="13"/>
      <c r="T480" s="13"/>
    </row>
    <row r="481" spans="4:20" x14ac:dyDescent="0.3">
      <c r="D481" s="98"/>
      <c r="E481" s="13"/>
      <c r="R481" s="13"/>
      <c r="S481" s="13"/>
      <c r="T481" s="13"/>
    </row>
    <row r="482" spans="4:20" x14ac:dyDescent="0.3">
      <c r="D482" s="98"/>
      <c r="E482" s="13"/>
      <c r="R482" s="13"/>
      <c r="S482" s="13"/>
      <c r="T482" s="13"/>
    </row>
    <row r="483" spans="4:20" x14ac:dyDescent="0.3">
      <c r="D483" s="98"/>
      <c r="E483" s="13"/>
      <c r="R483" s="13"/>
      <c r="S483" s="13"/>
      <c r="T483" s="13"/>
    </row>
    <row r="484" spans="4:20" x14ac:dyDescent="0.3">
      <c r="D484" s="98"/>
      <c r="E484" s="13"/>
      <c r="R484" s="13"/>
      <c r="S484" s="13"/>
      <c r="T484" s="13"/>
    </row>
    <row r="485" spans="4:20" x14ac:dyDescent="0.3">
      <c r="D485" s="98"/>
      <c r="E485" s="13"/>
      <c r="R485" s="13"/>
      <c r="S485" s="13"/>
      <c r="T485" s="13"/>
    </row>
    <row r="486" spans="4:20" x14ac:dyDescent="0.3">
      <c r="D486" s="98"/>
      <c r="E486" s="13"/>
      <c r="R486" s="13"/>
      <c r="S486" s="13"/>
      <c r="T486" s="13"/>
    </row>
    <row r="487" spans="4:20" x14ac:dyDescent="0.3">
      <c r="D487" s="98"/>
      <c r="E487" s="13"/>
      <c r="R487" s="13"/>
      <c r="S487" s="13"/>
      <c r="T487" s="13"/>
    </row>
    <row r="488" spans="4:20" x14ac:dyDescent="0.3">
      <c r="D488" s="98"/>
      <c r="E488" s="13"/>
      <c r="R488" s="13"/>
      <c r="S488" s="13"/>
      <c r="T488" s="13"/>
    </row>
    <row r="489" spans="4:20" x14ac:dyDescent="0.3">
      <c r="D489" s="98"/>
      <c r="E489" s="13"/>
      <c r="R489" s="13"/>
      <c r="S489" s="13"/>
      <c r="T489" s="13"/>
    </row>
    <row r="490" spans="4:20" x14ac:dyDescent="0.3">
      <c r="D490" s="98"/>
      <c r="E490" s="13"/>
      <c r="R490" s="13"/>
      <c r="S490" s="13"/>
      <c r="T490" s="13"/>
    </row>
    <row r="491" spans="4:20" x14ac:dyDescent="0.3">
      <c r="D491" s="98"/>
      <c r="E491" s="13"/>
      <c r="R491" s="13"/>
      <c r="S491" s="13"/>
      <c r="T491" s="13"/>
    </row>
    <row r="492" spans="4:20" x14ac:dyDescent="0.3">
      <c r="D492" s="98"/>
      <c r="E492" s="13"/>
      <c r="R492" s="13"/>
      <c r="S492" s="13"/>
      <c r="T492" s="13"/>
    </row>
    <row r="493" spans="4:20" x14ac:dyDescent="0.3">
      <c r="D493" s="98"/>
      <c r="E493" s="13"/>
      <c r="R493" s="13"/>
      <c r="S493" s="13"/>
      <c r="T493" s="13"/>
    </row>
    <row r="494" spans="4:20" x14ac:dyDescent="0.3">
      <c r="D494" s="98"/>
      <c r="E494" s="13"/>
      <c r="R494" s="13"/>
      <c r="S494" s="13"/>
      <c r="T494" s="13"/>
    </row>
    <row r="495" spans="4:20" x14ac:dyDescent="0.3">
      <c r="D495" s="98"/>
      <c r="E495" s="13"/>
      <c r="R495" s="13"/>
      <c r="S495" s="13"/>
      <c r="T495" s="13"/>
    </row>
    <row r="496" spans="4:20" x14ac:dyDescent="0.3">
      <c r="D496" s="98"/>
      <c r="E496" s="13"/>
      <c r="R496" s="13"/>
      <c r="S496" s="13"/>
      <c r="T496" s="13"/>
    </row>
    <row r="497" spans="4:20" x14ac:dyDescent="0.3">
      <c r="D497" s="98"/>
      <c r="E497" s="13"/>
      <c r="R497" s="13"/>
      <c r="S497" s="13"/>
      <c r="T497" s="13"/>
    </row>
    <row r="498" spans="4:20" x14ac:dyDescent="0.3">
      <c r="D498" s="98"/>
      <c r="E498" s="13"/>
      <c r="R498" s="13"/>
      <c r="S498" s="13"/>
      <c r="T498" s="13"/>
    </row>
    <row r="499" spans="4:20" x14ac:dyDescent="0.3">
      <c r="D499" s="98"/>
      <c r="E499" s="13"/>
      <c r="R499" s="13"/>
      <c r="S499" s="13"/>
      <c r="T499" s="13"/>
    </row>
    <row r="500" spans="4:20" x14ac:dyDescent="0.3">
      <c r="D500" s="98"/>
      <c r="E500" s="13"/>
      <c r="R500" s="13"/>
      <c r="S500" s="13"/>
      <c r="T500" s="13"/>
    </row>
    <row r="501" spans="4:20" x14ac:dyDescent="0.3">
      <c r="D501" s="98"/>
      <c r="E501" s="13"/>
      <c r="R501" s="13"/>
      <c r="S501" s="13"/>
      <c r="T501" s="13"/>
    </row>
    <row r="502" spans="4:20" x14ac:dyDescent="0.3">
      <c r="D502" s="98"/>
      <c r="E502" s="13"/>
      <c r="R502" s="13"/>
      <c r="S502" s="13"/>
      <c r="T502" s="13"/>
    </row>
    <row r="503" spans="4:20" x14ac:dyDescent="0.3">
      <c r="D503" s="98"/>
      <c r="E503" s="13"/>
      <c r="R503" s="13"/>
      <c r="S503" s="13"/>
      <c r="T503" s="13"/>
    </row>
    <row r="504" spans="4:20" x14ac:dyDescent="0.3">
      <c r="D504" s="98"/>
      <c r="E504" s="13"/>
      <c r="R504" s="13"/>
      <c r="S504" s="13"/>
      <c r="T504" s="13"/>
    </row>
    <row r="505" spans="4:20" x14ac:dyDescent="0.3">
      <c r="D505" s="98"/>
      <c r="E505" s="13"/>
      <c r="R505" s="13"/>
      <c r="S505" s="13"/>
      <c r="T505" s="13"/>
    </row>
    <row r="506" spans="4:20" x14ac:dyDescent="0.3">
      <c r="D506" s="98"/>
      <c r="E506" s="13"/>
      <c r="R506" s="13"/>
      <c r="S506" s="13"/>
      <c r="T506" s="13"/>
    </row>
    <row r="507" spans="4:20" x14ac:dyDescent="0.3">
      <c r="D507" s="98"/>
      <c r="E507" s="13"/>
      <c r="R507" s="13"/>
      <c r="S507" s="13"/>
      <c r="T507" s="13"/>
    </row>
    <row r="508" spans="4:20" x14ac:dyDescent="0.3">
      <c r="D508" s="98"/>
      <c r="E508" s="13"/>
      <c r="R508" s="13"/>
      <c r="S508" s="13"/>
      <c r="T508" s="13"/>
    </row>
    <row r="509" spans="4:20" x14ac:dyDescent="0.3">
      <c r="D509" s="98"/>
      <c r="E509" s="13"/>
      <c r="R509" s="13"/>
      <c r="S509" s="13"/>
      <c r="T509" s="13"/>
    </row>
    <row r="510" spans="4:20" x14ac:dyDescent="0.3">
      <c r="D510" s="98"/>
      <c r="E510" s="13"/>
      <c r="R510" s="13"/>
      <c r="S510" s="13"/>
      <c r="T510" s="13"/>
    </row>
    <row r="511" spans="4:20" x14ac:dyDescent="0.3">
      <c r="D511" s="98"/>
      <c r="E511" s="13"/>
      <c r="R511" s="13"/>
      <c r="S511" s="13"/>
      <c r="T511" s="13"/>
    </row>
    <row r="512" spans="4:20" x14ac:dyDescent="0.3">
      <c r="D512" s="98"/>
      <c r="E512" s="13"/>
      <c r="R512" s="13"/>
      <c r="S512" s="13"/>
      <c r="T512" s="13"/>
    </row>
    <row r="513" spans="4:20" x14ac:dyDescent="0.3">
      <c r="D513" s="98"/>
      <c r="E513" s="13"/>
      <c r="R513" s="13"/>
      <c r="S513" s="13"/>
      <c r="T513" s="13"/>
    </row>
    <row r="514" spans="4:20" x14ac:dyDescent="0.3">
      <c r="D514" s="98"/>
      <c r="E514" s="13"/>
      <c r="R514" s="13"/>
      <c r="S514" s="13"/>
      <c r="T514" s="13"/>
    </row>
    <row r="515" spans="4:20" x14ac:dyDescent="0.3">
      <c r="D515" s="98"/>
      <c r="E515" s="13"/>
      <c r="R515" s="13"/>
      <c r="S515" s="13"/>
      <c r="T515" s="13"/>
    </row>
    <row r="516" spans="4:20" x14ac:dyDescent="0.3">
      <c r="D516" s="98"/>
      <c r="E516" s="13"/>
      <c r="R516" s="13"/>
      <c r="S516" s="13"/>
      <c r="T516" s="13"/>
    </row>
    <row r="517" spans="4:20" x14ac:dyDescent="0.3">
      <c r="D517" s="98"/>
      <c r="E517" s="13"/>
      <c r="R517" s="13"/>
      <c r="S517" s="13"/>
      <c r="T517" s="13"/>
    </row>
    <row r="518" spans="4:20" x14ac:dyDescent="0.3">
      <c r="D518" s="98"/>
      <c r="E518" s="13"/>
      <c r="R518" s="13"/>
      <c r="S518" s="13"/>
      <c r="T518" s="13"/>
    </row>
    <row r="519" spans="4:20" x14ac:dyDescent="0.3">
      <c r="D519" s="98"/>
      <c r="E519" s="13"/>
      <c r="R519" s="13"/>
      <c r="S519" s="13"/>
      <c r="T519" s="13"/>
    </row>
    <row r="520" spans="4:20" x14ac:dyDescent="0.3">
      <c r="D520" s="98"/>
      <c r="E520" s="13"/>
      <c r="R520" s="13"/>
      <c r="S520" s="13"/>
      <c r="T520" s="13"/>
    </row>
    <row r="521" spans="4:20" x14ac:dyDescent="0.3">
      <c r="D521" s="98"/>
      <c r="E521" s="13"/>
      <c r="R521" s="13"/>
      <c r="S521" s="13"/>
      <c r="T521" s="13"/>
    </row>
    <row r="522" spans="4:20" x14ac:dyDescent="0.3">
      <c r="D522" s="98"/>
      <c r="E522" s="13"/>
      <c r="R522" s="13"/>
      <c r="S522" s="13"/>
      <c r="T522" s="13"/>
    </row>
    <row r="523" spans="4:20" x14ac:dyDescent="0.3">
      <c r="D523" s="98"/>
      <c r="E523" s="13"/>
      <c r="R523" s="13"/>
      <c r="S523" s="13"/>
      <c r="T523" s="13"/>
    </row>
    <row r="524" spans="4:20" x14ac:dyDescent="0.3">
      <c r="D524" s="98"/>
      <c r="E524" s="13"/>
      <c r="R524" s="13"/>
      <c r="S524" s="13"/>
      <c r="T524" s="13"/>
    </row>
    <row r="525" spans="4:20" x14ac:dyDescent="0.3">
      <c r="D525" s="98"/>
      <c r="E525" s="13"/>
      <c r="R525" s="13"/>
      <c r="S525" s="13"/>
      <c r="T525" s="13"/>
    </row>
    <row r="526" spans="4:20" x14ac:dyDescent="0.3">
      <c r="D526" s="98"/>
      <c r="E526" s="13"/>
      <c r="R526" s="13"/>
      <c r="S526" s="13"/>
      <c r="T526" s="13"/>
    </row>
    <row r="527" spans="4:20" x14ac:dyDescent="0.3">
      <c r="D527" s="98"/>
      <c r="E527" s="13"/>
      <c r="R527" s="13"/>
      <c r="S527" s="13"/>
      <c r="T527" s="13"/>
    </row>
    <row r="528" spans="4:20" x14ac:dyDescent="0.3">
      <c r="D528" s="98"/>
      <c r="E528" s="13"/>
      <c r="R528" s="13"/>
      <c r="S528" s="13"/>
      <c r="T528" s="13"/>
    </row>
    <row r="529" spans="4:20" x14ac:dyDescent="0.3">
      <c r="D529" s="98"/>
      <c r="E529" s="13"/>
      <c r="R529" s="13"/>
      <c r="S529" s="13"/>
      <c r="T529" s="13"/>
    </row>
    <row r="530" spans="4:20" x14ac:dyDescent="0.3">
      <c r="D530" s="98"/>
      <c r="E530" s="13"/>
      <c r="R530" s="13"/>
      <c r="S530" s="13"/>
      <c r="T530" s="13"/>
    </row>
    <row r="531" spans="4:20" x14ac:dyDescent="0.3">
      <c r="D531" s="98"/>
      <c r="E531" s="13"/>
      <c r="R531" s="13"/>
      <c r="S531" s="13"/>
      <c r="T531" s="13"/>
    </row>
    <row r="532" spans="4:20" x14ac:dyDescent="0.3">
      <c r="D532" s="98"/>
      <c r="E532" s="13"/>
      <c r="R532" s="13"/>
      <c r="S532" s="13"/>
      <c r="T532" s="13"/>
    </row>
    <row r="533" spans="4:20" x14ac:dyDescent="0.3">
      <c r="D533" s="98"/>
      <c r="E533" s="13"/>
      <c r="R533" s="13"/>
      <c r="S533" s="13"/>
      <c r="T533" s="13"/>
    </row>
    <row r="534" spans="4:20" x14ac:dyDescent="0.3">
      <c r="D534" s="98"/>
      <c r="E534" s="13"/>
      <c r="R534" s="13"/>
      <c r="S534" s="13"/>
      <c r="T534" s="13"/>
    </row>
    <row r="535" spans="4:20" x14ac:dyDescent="0.3">
      <c r="D535" s="98"/>
      <c r="E535" s="13"/>
      <c r="R535" s="13"/>
      <c r="S535" s="13"/>
      <c r="T535" s="13"/>
    </row>
    <row r="536" spans="4:20" x14ac:dyDescent="0.3">
      <c r="D536" s="98"/>
      <c r="E536" s="13"/>
      <c r="R536" s="13"/>
      <c r="S536" s="13"/>
      <c r="T536" s="13"/>
    </row>
    <row r="537" spans="4:20" x14ac:dyDescent="0.3">
      <c r="D537" s="98"/>
      <c r="E537" s="13"/>
      <c r="R537" s="13"/>
      <c r="S537" s="13"/>
      <c r="T537" s="13"/>
    </row>
    <row r="538" spans="4:20" x14ac:dyDescent="0.3">
      <c r="D538" s="98"/>
      <c r="E538" s="13"/>
      <c r="R538" s="13"/>
      <c r="S538" s="13"/>
      <c r="T538" s="13"/>
    </row>
    <row r="539" spans="4:20" x14ac:dyDescent="0.3">
      <c r="D539" s="98"/>
      <c r="E539" s="13"/>
      <c r="R539" s="13"/>
      <c r="S539" s="13"/>
      <c r="T539" s="13"/>
    </row>
    <row r="540" spans="4:20" x14ac:dyDescent="0.3">
      <c r="D540" s="98"/>
      <c r="E540" s="13"/>
      <c r="R540" s="13"/>
      <c r="S540" s="13"/>
      <c r="T540" s="13"/>
    </row>
    <row r="541" spans="4:20" x14ac:dyDescent="0.3">
      <c r="D541" s="98"/>
      <c r="E541" s="13"/>
      <c r="R541" s="13"/>
      <c r="S541" s="13"/>
      <c r="T541" s="13"/>
    </row>
    <row r="542" spans="4:20" x14ac:dyDescent="0.3">
      <c r="D542" s="98"/>
      <c r="E542" s="13"/>
      <c r="R542" s="13"/>
      <c r="S542" s="13"/>
      <c r="T542" s="13"/>
    </row>
    <row r="543" spans="4:20" x14ac:dyDescent="0.3">
      <c r="D543" s="98"/>
      <c r="E543" s="13"/>
      <c r="R543" s="13"/>
      <c r="S543" s="13"/>
      <c r="T543" s="13"/>
    </row>
    <row r="544" spans="4:20" x14ac:dyDescent="0.3">
      <c r="D544" s="98"/>
      <c r="E544" s="13"/>
      <c r="R544" s="13"/>
      <c r="S544" s="13"/>
      <c r="T544" s="13"/>
    </row>
    <row r="545" spans="4:20" x14ac:dyDescent="0.3">
      <c r="D545" s="98"/>
      <c r="E545" s="13"/>
      <c r="R545" s="13"/>
      <c r="S545" s="13"/>
      <c r="T545" s="13"/>
    </row>
    <row r="546" spans="4:20" x14ac:dyDescent="0.3">
      <c r="D546" s="98"/>
      <c r="E546" s="13"/>
      <c r="R546" s="13"/>
      <c r="S546" s="13"/>
      <c r="T546" s="13"/>
    </row>
    <row r="547" spans="4:20" x14ac:dyDescent="0.3">
      <c r="D547" s="98"/>
      <c r="E547" s="13"/>
      <c r="R547" s="13"/>
      <c r="S547" s="13"/>
      <c r="T547" s="13"/>
    </row>
    <row r="548" spans="4:20" x14ac:dyDescent="0.3">
      <c r="D548" s="98"/>
      <c r="E548" s="13"/>
      <c r="R548" s="13"/>
      <c r="S548" s="13"/>
      <c r="T548" s="13"/>
    </row>
    <row r="549" spans="4:20" x14ac:dyDescent="0.3">
      <c r="D549" s="98"/>
      <c r="E549" s="13"/>
      <c r="R549" s="13"/>
      <c r="S549" s="13"/>
      <c r="T549" s="13"/>
    </row>
    <row r="550" spans="4:20" x14ac:dyDescent="0.3">
      <c r="D550" s="98"/>
      <c r="E550" s="13"/>
      <c r="R550" s="13"/>
      <c r="S550" s="13"/>
      <c r="T550" s="13"/>
    </row>
    <row r="551" spans="4:20" x14ac:dyDescent="0.3">
      <c r="D551" s="98"/>
      <c r="E551" s="13"/>
      <c r="R551" s="13"/>
      <c r="S551" s="13"/>
      <c r="T551" s="13"/>
    </row>
    <row r="552" spans="4:20" x14ac:dyDescent="0.3">
      <c r="D552" s="98"/>
      <c r="E552" s="13"/>
      <c r="R552" s="13"/>
      <c r="S552" s="13"/>
      <c r="T552" s="13"/>
    </row>
    <row r="553" spans="4:20" x14ac:dyDescent="0.3">
      <c r="D553" s="98"/>
      <c r="E553" s="13"/>
      <c r="R553" s="13"/>
      <c r="S553" s="13"/>
      <c r="T553" s="13"/>
    </row>
    <row r="554" spans="4:20" x14ac:dyDescent="0.3">
      <c r="D554" s="98"/>
      <c r="E554" s="13"/>
      <c r="R554" s="13"/>
      <c r="S554" s="13"/>
      <c r="T554" s="13"/>
    </row>
    <row r="555" spans="4:20" x14ac:dyDescent="0.3">
      <c r="D555" s="98"/>
      <c r="E555" s="13"/>
      <c r="R555" s="13"/>
      <c r="S555" s="13"/>
      <c r="T555" s="13"/>
    </row>
    <row r="556" spans="4:20" x14ac:dyDescent="0.3">
      <c r="D556" s="98"/>
      <c r="E556" s="13"/>
      <c r="R556" s="13"/>
      <c r="S556" s="13"/>
      <c r="T556" s="13"/>
    </row>
    <row r="557" spans="4:20" x14ac:dyDescent="0.3">
      <c r="D557" s="98"/>
      <c r="E557" s="13"/>
      <c r="R557" s="13"/>
      <c r="S557" s="13"/>
      <c r="T557" s="13"/>
    </row>
    <row r="558" spans="4:20" x14ac:dyDescent="0.3">
      <c r="D558" s="98"/>
      <c r="E558" s="13"/>
      <c r="R558" s="13"/>
      <c r="S558" s="13"/>
      <c r="T558" s="13"/>
    </row>
    <row r="559" spans="4:20" x14ac:dyDescent="0.3">
      <c r="D559" s="98"/>
      <c r="E559" s="13"/>
      <c r="R559" s="13"/>
      <c r="S559" s="13"/>
      <c r="T559" s="13"/>
    </row>
    <row r="560" spans="4:20" x14ac:dyDescent="0.3">
      <c r="D560" s="98"/>
      <c r="E560" s="13"/>
      <c r="R560" s="13"/>
      <c r="S560" s="13"/>
      <c r="T560" s="13"/>
    </row>
    <row r="561" spans="4:20" x14ac:dyDescent="0.3">
      <c r="D561" s="98"/>
      <c r="E561" s="13"/>
      <c r="R561" s="13"/>
      <c r="S561" s="13"/>
      <c r="T561" s="13"/>
    </row>
    <row r="562" spans="4:20" x14ac:dyDescent="0.3">
      <c r="D562" s="98"/>
      <c r="E562" s="13"/>
      <c r="R562" s="13"/>
      <c r="S562" s="13"/>
      <c r="T562" s="13"/>
    </row>
    <row r="563" spans="4:20" x14ac:dyDescent="0.3">
      <c r="D563" s="98"/>
      <c r="E563" s="13"/>
      <c r="R563" s="13"/>
      <c r="S563" s="13"/>
      <c r="T563" s="13"/>
    </row>
    <row r="564" spans="4:20" x14ac:dyDescent="0.3">
      <c r="D564" s="98"/>
      <c r="E564" s="13"/>
      <c r="R564" s="13"/>
      <c r="S564" s="13"/>
      <c r="T564" s="13"/>
    </row>
    <row r="565" spans="4:20" x14ac:dyDescent="0.3">
      <c r="D565" s="98"/>
      <c r="E565" s="13"/>
      <c r="R565" s="13"/>
      <c r="S565" s="13"/>
      <c r="T565" s="13"/>
    </row>
    <row r="566" spans="4:20" x14ac:dyDescent="0.3">
      <c r="D566" s="98"/>
      <c r="E566" s="13"/>
      <c r="R566" s="13"/>
      <c r="S566" s="13"/>
      <c r="T566" s="13"/>
    </row>
    <row r="567" spans="4:20" x14ac:dyDescent="0.3">
      <c r="D567" s="98"/>
      <c r="E567" s="13"/>
      <c r="R567" s="13"/>
      <c r="S567" s="13"/>
      <c r="T567" s="13"/>
    </row>
    <row r="568" spans="4:20" x14ac:dyDescent="0.3">
      <c r="D568" s="98"/>
      <c r="E568" s="13"/>
      <c r="R568" s="13"/>
      <c r="S568" s="13"/>
      <c r="T568" s="13"/>
    </row>
    <row r="569" spans="4:20" x14ac:dyDescent="0.3">
      <c r="D569" s="98"/>
      <c r="E569" s="13"/>
      <c r="R569" s="13"/>
      <c r="S569" s="13"/>
      <c r="T569" s="13"/>
    </row>
    <row r="570" spans="4:20" x14ac:dyDescent="0.3">
      <c r="D570" s="98"/>
      <c r="E570" s="13"/>
      <c r="R570" s="13"/>
      <c r="S570" s="13"/>
      <c r="T570" s="13"/>
    </row>
    <row r="571" spans="4:20" x14ac:dyDescent="0.3">
      <c r="D571" s="98"/>
      <c r="E571" s="13"/>
      <c r="R571" s="13"/>
      <c r="S571" s="13"/>
      <c r="T571" s="13"/>
    </row>
    <row r="572" spans="4:20" x14ac:dyDescent="0.3">
      <c r="D572" s="98"/>
      <c r="E572" s="13"/>
      <c r="R572" s="13"/>
      <c r="S572" s="13"/>
      <c r="T572" s="13"/>
    </row>
    <row r="573" spans="4:20" x14ac:dyDescent="0.3">
      <c r="D573" s="98"/>
      <c r="E573" s="13"/>
      <c r="R573" s="13"/>
      <c r="S573" s="13"/>
      <c r="T573" s="13"/>
    </row>
    <row r="574" spans="4:20" x14ac:dyDescent="0.3">
      <c r="D574" s="98"/>
      <c r="E574" s="13"/>
      <c r="R574" s="13"/>
      <c r="S574" s="13"/>
      <c r="T574" s="13"/>
    </row>
    <row r="575" spans="4:20" x14ac:dyDescent="0.3">
      <c r="D575" s="98"/>
      <c r="E575" s="13"/>
      <c r="R575" s="13"/>
      <c r="S575" s="13"/>
      <c r="T575" s="13"/>
    </row>
    <row r="576" spans="4:20" x14ac:dyDescent="0.3">
      <c r="D576" s="98"/>
      <c r="E576" s="13"/>
      <c r="R576" s="13"/>
      <c r="S576" s="13"/>
      <c r="T576" s="13"/>
    </row>
    <row r="577" spans="4:20" x14ac:dyDescent="0.3">
      <c r="D577" s="98"/>
      <c r="E577" s="13"/>
      <c r="R577" s="13"/>
      <c r="S577" s="13"/>
      <c r="T577" s="13"/>
    </row>
    <row r="578" spans="4:20" x14ac:dyDescent="0.3">
      <c r="D578" s="98"/>
      <c r="E578" s="13"/>
      <c r="R578" s="13"/>
      <c r="S578" s="13"/>
      <c r="T578" s="13"/>
    </row>
    <row r="579" spans="4:20" x14ac:dyDescent="0.3">
      <c r="D579" s="98"/>
      <c r="E579" s="13"/>
      <c r="R579" s="13"/>
      <c r="S579" s="13"/>
      <c r="T579" s="13"/>
    </row>
    <row r="580" spans="4:20" x14ac:dyDescent="0.3">
      <c r="D580" s="98"/>
      <c r="E580" s="13"/>
      <c r="R580" s="13"/>
      <c r="S580" s="13"/>
      <c r="T580" s="13"/>
    </row>
    <row r="581" spans="4:20" x14ac:dyDescent="0.3">
      <c r="D581" s="98"/>
      <c r="E581" s="13"/>
      <c r="R581" s="13"/>
      <c r="S581" s="13"/>
      <c r="T581" s="13"/>
    </row>
    <row r="582" spans="4:20" x14ac:dyDescent="0.3">
      <c r="D582" s="98"/>
      <c r="E582" s="13"/>
      <c r="R582" s="13"/>
      <c r="S582" s="13"/>
      <c r="T582" s="13"/>
    </row>
    <row r="583" spans="4:20" x14ac:dyDescent="0.3">
      <c r="D583" s="98"/>
      <c r="E583" s="13"/>
      <c r="R583" s="13"/>
      <c r="S583" s="13"/>
      <c r="T583" s="13"/>
    </row>
    <row r="584" spans="4:20" x14ac:dyDescent="0.3">
      <c r="D584" s="98"/>
      <c r="E584" s="13"/>
      <c r="R584" s="13"/>
      <c r="S584" s="13"/>
      <c r="T584" s="13"/>
    </row>
    <row r="585" spans="4:20" x14ac:dyDescent="0.3">
      <c r="D585" s="98"/>
      <c r="E585" s="13"/>
      <c r="R585" s="13"/>
      <c r="S585" s="13"/>
      <c r="T585" s="13"/>
    </row>
    <row r="586" spans="4:20" x14ac:dyDescent="0.3">
      <c r="D586" s="98"/>
      <c r="E586" s="13"/>
      <c r="R586" s="13"/>
      <c r="S586" s="13"/>
      <c r="T586" s="13"/>
    </row>
    <row r="587" spans="4:20" x14ac:dyDescent="0.3">
      <c r="D587" s="98"/>
      <c r="E587" s="13"/>
      <c r="R587" s="13"/>
      <c r="S587" s="13"/>
      <c r="T587" s="13"/>
    </row>
    <row r="588" spans="4:20" x14ac:dyDescent="0.3">
      <c r="D588" s="98"/>
      <c r="E588" s="13"/>
      <c r="R588" s="13"/>
      <c r="S588" s="13"/>
      <c r="T588" s="13"/>
    </row>
    <row r="589" spans="4:20" x14ac:dyDescent="0.3">
      <c r="D589" s="98"/>
      <c r="E589" s="13"/>
      <c r="R589" s="13"/>
      <c r="S589" s="13"/>
      <c r="T589" s="13"/>
    </row>
    <row r="590" spans="4:20" x14ac:dyDescent="0.3">
      <c r="D590" s="98"/>
      <c r="E590" s="13"/>
      <c r="R590" s="13"/>
      <c r="S590" s="13"/>
      <c r="T590" s="13"/>
    </row>
    <row r="591" spans="4:20" x14ac:dyDescent="0.3">
      <c r="D591" s="98"/>
      <c r="E591" s="13"/>
      <c r="R591" s="13"/>
      <c r="S591" s="13"/>
      <c r="T591" s="13"/>
    </row>
    <row r="592" spans="4:20" x14ac:dyDescent="0.3">
      <c r="D592" s="98"/>
      <c r="E592" s="13"/>
      <c r="R592" s="13"/>
      <c r="S592" s="13"/>
      <c r="T592" s="13"/>
    </row>
    <row r="593" spans="4:20" x14ac:dyDescent="0.3">
      <c r="D593" s="98"/>
      <c r="E593" s="13"/>
      <c r="R593" s="13"/>
      <c r="S593" s="13"/>
      <c r="T593" s="13"/>
    </row>
    <row r="594" spans="4:20" x14ac:dyDescent="0.3">
      <c r="D594" s="98"/>
      <c r="E594" s="13"/>
      <c r="R594" s="13"/>
      <c r="S594" s="13"/>
      <c r="T594" s="13"/>
    </row>
    <row r="595" spans="4:20" x14ac:dyDescent="0.3">
      <c r="D595" s="98"/>
      <c r="E595" s="13"/>
      <c r="R595" s="13"/>
      <c r="S595" s="13"/>
      <c r="T595" s="13"/>
    </row>
    <row r="596" spans="4:20" x14ac:dyDescent="0.3">
      <c r="D596" s="98"/>
      <c r="E596" s="13"/>
      <c r="R596" s="13"/>
      <c r="S596" s="13"/>
      <c r="T596" s="13"/>
    </row>
    <row r="597" spans="4:20" x14ac:dyDescent="0.3">
      <c r="D597" s="98"/>
      <c r="E597" s="13"/>
      <c r="R597" s="13"/>
      <c r="S597" s="13"/>
      <c r="T597" s="13"/>
    </row>
    <row r="598" spans="4:20" x14ac:dyDescent="0.3">
      <c r="D598" s="98"/>
      <c r="E598" s="13"/>
      <c r="R598" s="13"/>
      <c r="S598" s="13"/>
      <c r="T598" s="13"/>
    </row>
    <row r="599" spans="4:20" x14ac:dyDescent="0.3">
      <c r="D599" s="98"/>
      <c r="E599" s="13"/>
      <c r="R599" s="13"/>
      <c r="S599" s="13"/>
      <c r="T599" s="13"/>
    </row>
    <row r="600" spans="4:20" x14ac:dyDescent="0.3">
      <c r="D600" s="98"/>
      <c r="E600" s="13"/>
      <c r="R600" s="13"/>
      <c r="S600" s="13"/>
      <c r="T600" s="13"/>
    </row>
    <row r="601" spans="4:20" x14ac:dyDescent="0.3">
      <c r="D601" s="98"/>
      <c r="E601" s="13"/>
      <c r="R601" s="13"/>
      <c r="S601" s="13"/>
      <c r="T601" s="13"/>
    </row>
    <row r="602" spans="4:20" x14ac:dyDescent="0.3">
      <c r="D602" s="98"/>
      <c r="E602" s="13"/>
      <c r="R602" s="13"/>
      <c r="S602" s="13"/>
      <c r="T602" s="13"/>
    </row>
    <row r="603" spans="4:20" x14ac:dyDescent="0.3">
      <c r="D603" s="98"/>
      <c r="E603" s="13"/>
      <c r="R603" s="13"/>
      <c r="S603" s="13"/>
      <c r="T603" s="13"/>
    </row>
    <row r="604" spans="4:20" x14ac:dyDescent="0.3">
      <c r="D604" s="98"/>
      <c r="E604" s="13"/>
      <c r="R604" s="13"/>
      <c r="S604" s="13"/>
      <c r="T604" s="13"/>
    </row>
    <row r="605" spans="4:20" x14ac:dyDescent="0.3">
      <c r="D605" s="98"/>
      <c r="E605" s="13"/>
      <c r="R605" s="13"/>
      <c r="S605" s="13"/>
      <c r="T605" s="13"/>
    </row>
    <row r="606" spans="4:20" x14ac:dyDescent="0.3">
      <c r="D606" s="98"/>
      <c r="E606" s="13"/>
      <c r="R606" s="13"/>
      <c r="S606" s="13"/>
      <c r="T606" s="13"/>
    </row>
    <row r="607" spans="4:20" x14ac:dyDescent="0.3">
      <c r="D607" s="98"/>
      <c r="E607" s="13"/>
      <c r="R607" s="13"/>
      <c r="S607" s="13"/>
      <c r="T607" s="13"/>
    </row>
    <row r="608" spans="4:20" x14ac:dyDescent="0.3">
      <c r="D608" s="98"/>
      <c r="E608" s="13"/>
      <c r="R608" s="13"/>
      <c r="S608" s="13"/>
      <c r="T608" s="13"/>
    </row>
    <row r="609" spans="4:20" x14ac:dyDescent="0.3">
      <c r="D609" s="98"/>
      <c r="E609" s="13"/>
      <c r="R609" s="13"/>
      <c r="S609" s="13"/>
      <c r="T609" s="13"/>
    </row>
    <row r="610" spans="4:20" x14ac:dyDescent="0.3">
      <c r="D610" s="98"/>
      <c r="E610" s="13"/>
      <c r="R610" s="13"/>
      <c r="S610" s="13"/>
      <c r="T610" s="13"/>
    </row>
    <row r="611" spans="4:20" x14ac:dyDescent="0.3">
      <c r="D611" s="98"/>
      <c r="E611" s="13"/>
      <c r="R611" s="13"/>
      <c r="S611" s="13"/>
      <c r="T611" s="13"/>
    </row>
    <row r="612" spans="4:20" x14ac:dyDescent="0.3">
      <c r="D612" s="98"/>
      <c r="E612" s="13"/>
      <c r="R612" s="13"/>
      <c r="S612" s="13"/>
      <c r="T612" s="13"/>
    </row>
    <row r="613" spans="4:20" x14ac:dyDescent="0.3">
      <c r="D613" s="98"/>
      <c r="E613" s="13"/>
      <c r="R613" s="13"/>
      <c r="S613" s="13"/>
      <c r="T613" s="13"/>
    </row>
    <row r="614" spans="4:20" x14ac:dyDescent="0.3">
      <c r="D614" s="98"/>
      <c r="E614" s="13"/>
      <c r="R614" s="13"/>
      <c r="S614" s="13"/>
      <c r="T614" s="13"/>
    </row>
    <row r="615" spans="4:20" x14ac:dyDescent="0.3">
      <c r="D615" s="98"/>
      <c r="E615" s="13"/>
      <c r="R615" s="13"/>
      <c r="S615" s="13"/>
      <c r="T615" s="13"/>
    </row>
    <row r="616" spans="4:20" x14ac:dyDescent="0.3">
      <c r="D616" s="98"/>
      <c r="E616" s="13"/>
      <c r="R616" s="13"/>
      <c r="S616" s="13"/>
      <c r="T616" s="13"/>
    </row>
    <row r="617" spans="4:20" x14ac:dyDescent="0.3">
      <c r="D617" s="98"/>
      <c r="E617" s="13"/>
      <c r="R617" s="13"/>
      <c r="S617" s="13"/>
      <c r="T617" s="13"/>
    </row>
    <row r="618" spans="4:20" x14ac:dyDescent="0.3">
      <c r="D618" s="98"/>
      <c r="E618" s="13"/>
      <c r="R618" s="13"/>
      <c r="S618" s="13"/>
      <c r="T618" s="13"/>
    </row>
    <row r="619" spans="4:20" x14ac:dyDescent="0.3">
      <c r="D619" s="98"/>
      <c r="E619" s="13"/>
      <c r="R619" s="13"/>
      <c r="S619" s="13"/>
      <c r="T619" s="13"/>
    </row>
    <row r="620" spans="4:20" x14ac:dyDescent="0.3">
      <c r="D620" s="98"/>
      <c r="E620" s="13"/>
      <c r="R620" s="13"/>
      <c r="S620" s="13"/>
      <c r="T620" s="13"/>
    </row>
    <row r="621" spans="4:20" x14ac:dyDescent="0.3">
      <c r="D621" s="98"/>
      <c r="E621" s="13"/>
      <c r="R621" s="13"/>
      <c r="S621" s="13"/>
      <c r="T621" s="13"/>
    </row>
    <row r="622" spans="4:20" x14ac:dyDescent="0.3">
      <c r="D622" s="98"/>
      <c r="E622" s="13"/>
      <c r="R622" s="13"/>
      <c r="S622" s="13"/>
      <c r="T622" s="13"/>
    </row>
    <row r="623" spans="4:20" x14ac:dyDescent="0.3">
      <c r="D623" s="98"/>
      <c r="E623" s="13"/>
      <c r="R623" s="13"/>
      <c r="S623" s="13"/>
      <c r="T623" s="13"/>
    </row>
    <row r="624" spans="4:20" x14ac:dyDescent="0.3">
      <c r="D624" s="98"/>
      <c r="E624" s="13"/>
      <c r="R624" s="13"/>
      <c r="S624" s="13"/>
      <c r="T624" s="13"/>
    </row>
    <row r="625" spans="4:20" x14ac:dyDescent="0.3">
      <c r="D625" s="98"/>
      <c r="E625" s="13"/>
      <c r="R625" s="13"/>
      <c r="S625" s="13"/>
      <c r="T625" s="13"/>
    </row>
    <row r="626" spans="4:20" x14ac:dyDescent="0.3">
      <c r="D626" s="98"/>
      <c r="E626" s="13"/>
      <c r="R626" s="13"/>
      <c r="S626" s="13"/>
      <c r="T626" s="13"/>
    </row>
    <row r="627" spans="4:20" x14ac:dyDescent="0.3">
      <c r="D627" s="98"/>
      <c r="E627" s="13"/>
      <c r="R627" s="13"/>
      <c r="S627" s="13"/>
      <c r="T627" s="13"/>
    </row>
    <row r="628" spans="4:20" x14ac:dyDescent="0.3">
      <c r="D628" s="98"/>
      <c r="E628" s="13"/>
      <c r="R628" s="13"/>
      <c r="S628" s="13"/>
      <c r="T628" s="13"/>
    </row>
    <row r="629" spans="4:20" x14ac:dyDescent="0.3">
      <c r="D629" s="98"/>
      <c r="E629" s="13"/>
      <c r="R629" s="13"/>
      <c r="S629" s="13"/>
      <c r="T629" s="13"/>
    </row>
    <row r="630" spans="4:20" x14ac:dyDescent="0.3">
      <c r="D630" s="98"/>
      <c r="E630" s="13"/>
      <c r="R630" s="13"/>
      <c r="S630" s="13"/>
      <c r="T630" s="13"/>
    </row>
    <row r="631" spans="4:20" x14ac:dyDescent="0.3">
      <c r="D631" s="98"/>
      <c r="E631" s="13"/>
      <c r="R631" s="13"/>
      <c r="S631" s="13"/>
      <c r="T631" s="13"/>
    </row>
    <row r="632" spans="4:20" x14ac:dyDescent="0.3">
      <c r="D632" s="98"/>
      <c r="E632" s="13"/>
      <c r="R632" s="13"/>
      <c r="S632" s="13"/>
      <c r="T632" s="13"/>
    </row>
    <row r="633" spans="4:20" x14ac:dyDescent="0.3">
      <c r="D633" s="98"/>
      <c r="E633" s="13"/>
      <c r="R633" s="13"/>
      <c r="S633" s="13"/>
      <c r="T633" s="13"/>
    </row>
    <row r="634" spans="4:20" x14ac:dyDescent="0.3">
      <c r="D634" s="98"/>
      <c r="E634" s="13"/>
      <c r="R634" s="13"/>
      <c r="S634" s="13"/>
      <c r="T634" s="13"/>
    </row>
    <row r="635" spans="4:20" x14ac:dyDescent="0.3">
      <c r="D635" s="98"/>
      <c r="E635" s="13"/>
      <c r="R635" s="13"/>
      <c r="S635" s="13"/>
      <c r="T635" s="13"/>
    </row>
    <row r="636" spans="4:20" x14ac:dyDescent="0.3">
      <c r="D636" s="98"/>
      <c r="E636" s="13"/>
      <c r="R636" s="13"/>
      <c r="S636" s="13"/>
      <c r="T636" s="13"/>
    </row>
    <row r="637" spans="4:20" x14ac:dyDescent="0.3">
      <c r="D637" s="98"/>
      <c r="E637" s="13"/>
      <c r="R637" s="13"/>
      <c r="S637" s="13"/>
      <c r="T637" s="13"/>
    </row>
    <row r="638" spans="4:20" x14ac:dyDescent="0.3">
      <c r="D638" s="98"/>
      <c r="E638" s="13"/>
      <c r="R638" s="13"/>
      <c r="S638" s="13"/>
      <c r="T638" s="13"/>
    </row>
    <row r="639" spans="4:20" x14ac:dyDescent="0.3">
      <c r="D639" s="98"/>
      <c r="E639" s="13"/>
      <c r="R639" s="13"/>
      <c r="S639" s="13"/>
      <c r="T639" s="13"/>
    </row>
    <row r="640" spans="4:20" x14ac:dyDescent="0.3">
      <c r="D640" s="98"/>
      <c r="E640" s="13"/>
      <c r="R640" s="13"/>
      <c r="S640" s="13"/>
      <c r="T640" s="13"/>
    </row>
    <row r="641" spans="4:20" x14ac:dyDescent="0.3">
      <c r="D641" s="98"/>
      <c r="E641" s="13"/>
      <c r="R641" s="13"/>
      <c r="S641" s="13"/>
      <c r="T641" s="13"/>
    </row>
    <row r="642" spans="4:20" x14ac:dyDescent="0.3">
      <c r="D642" s="98"/>
      <c r="E642" s="13"/>
      <c r="R642" s="13"/>
      <c r="S642" s="13"/>
      <c r="T642" s="13"/>
    </row>
    <row r="643" spans="4:20" x14ac:dyDescent="0.3">
      <c r="D643" s="98"/>
      <c r="E643" s="13"/>
      <c r="R643" s="13"/>
      <c r="S643" s="13"/>
      <c r="T643" s="13"/>
    </row>
    <row r="644" spans="4:20" x14ac:dyDescent="0.3">
      <c r="D644" s="98"/>
      <c r="E644" s="13"/>
      <c r="R644" s="13"/>
      <c r="S644" s="13"/>
      <c r="T644" s="13"/>
    </row>
    <row r="645" spans="4:20" x14ac:dyDescent="0.3">
      <c r="D645" s="98"/>
      <c r="E645" s="13"/>
      <c r="R645" s="13"/>
      <c r="S645" s="13"/>
      <c r="T645" s="13"/>
    </row>
    <row r="646" spans="4:20" x14ac:dyDescent="0.3">
      <c r="D646" s="98"/>
      <c r="E646" s="13"/>
      <c r="R646" s="13"/>
      <c r="S646" s="13"/>
      <c r="T646" s="13"/>
    </row>
    <row r="647" spans="4:20" x14ac:dyDescent="0.3">
      <c r="D647" s="98"/>
      <c r="E647" s="13"/>
      <c r="R647" s="13"/>
      <c r="S647" s="13"/>
      <c r="T647" s="13"/>
    </row>
    <row r="648" spans="4:20" x14ac:dyDescent="0.3">
      <c r="D648" s="98"/>
      <c r="E648" s="13"/>
      <c r="R648" s="13"/>
      <c r="S648" s="13"/>
      <c r="T648" s="13"/>
    </row>
    <row r="649" spans="4:20" x14ac:dyDescent="0.3">
      <c r="D649" s="98"/>
      <c r="E649" s="13"/>
      <c r="R649" s="13"/>
      <c r="S649" s="13"/>
      <c r="T649" s="13"/>
    </row>
    <row r="650" spans="4:20" x14ac:dyDescent="0.3">
      <c r="D650" s="98"/>
      <c r="E650" s="13"/>
      <c r="R650" s="13"/>
      <c r="S650" s="13"/>
      <c r="T650" s="13"/>
    </row>
    <row r="651" spans="4:20" x14ac:dyDescent="0.3">
      <c r="D651" s="98"/>
      <c r="E651" s="13"/>
      <c r="R651" s="13"/>
      <c r="S651" s="13"/>
      <c r="T651" s="13"/>
    </row>
    <row r="652" spans="4:20" x14ac:dyDescent="0.3">
      <c r="D652" s="98"/>
      <c r="E652" s="13"/>
      <c r="R652" s="13"/>
      <c r="S652" s="13"/>
      <c r="T652" s="13"/>
    </row>
    <row r="653" spans="4:20" x14ac:dyDescent="0.3">
      <c r="D653" s="98"/>
      <c r="E653" s="13"/>
      <c r="R653" s="13"/>
      <c r="S653" s="13"/>
      <c r="T653" s="13"/>
    </row>
    <row r="654" spans="4:20" x14ac:dyDescent="0.3">
      <c r="D654" s="98"/>
      <c r="E654" s="13"/>
      <c r="R654" s="13"/>
      <c r="S654" s="13"/>
      <c r="T654" s="13"/>
    </row>
    <row r="655" spans="4:20" x14ac:dyDescent="0.3">
      <c r="D655" s="98"/>
      <c r="E655" s="13"/>
      <c r="R655" s="13"/>
      <c r="S655" s="13"/>
      <c r="T655" s="13"/>
    </row>
    <row r="656" spans="4:20" x14ac:dyDescent="0.3">
      <c r="D656" s="98"/>
      <c r="E656" s="13"/>
      <c r="R656" s="13"/>
      <c r="S656" s="13"/>
      <c r="T656" s="13"/>
    </row>
    <row r="657" spans="4:20" x14ac:dyDescent="0.3">
      <c r="D657" s="98"/>
      <c r="E657" s="13"/>
      <c r="R657" s="13"/>
      <c r="S657" s="13"/>
      <c r="T657" s="13"/>
    </row>
    <row r="658" spans="4:20" x14ac:dyDescent="0.3">
      <c r="D658" s="98"/>
      <c r="E658" s="13"/>
      <c r="R658" s="13"/>
      <c r="S658" s="13"/>
      <c r="T658" s="13"/>
    </row>
    <row r="659" spans="4:20" x14ac:dyDescent="0.3">
      <c r="D659" s="98"/>
      <c r="E659" s="13"/>
      <c r="R659" s="13"/>
      <c r="S659" s="13"/>
      <c r="T659" s="13"/>
    </row>
    <row r="660" spans="4:20" x14ac:dyDescent="0.3">
      <c r="D660" s="98"/>
      <c r="E660" s="13"/>
      <c r="R660" s="13"/>
      <c r="S660" s="13"/>
      <c r="T660" s="13"/>
    </row>
    <row r="661" spans="4:20" x14ac:dyDescent="0.3">
      <c r="D661" s="98"/>
      <c r="E661" s="13"/>
      <c r="R661" s="13"/>
      <c r="S661" s="13"/>
      <c r="T661" s="13"/>
    </row>
    <row r="662" spans="4:20" x14ac:dyDescent="0.3">
      <c r="D662" s="98"/>
      <c r="E662" s="13"/>
      <c r="R662" s="13"/>
      <c r="S662" s="13"/>
      <c r="T662" s="13"/>
    </row>
    <row r="663" spans="4:20" x14ac:dyDescent="0.3">
      <c r="D663" s="98"/>
      <c r="E663" s="13"/>
      <c r="R663" s="13"/>
      <c r="S663" s="13"/>
      <c r="T663" s="13"/>
    </row>
    <row r="664" spans="4:20" x14ac:dyDescent="0.3">
      <c r="D664" s="98"/>
      <c r="E664" s="13"/>
      <c r="R664" s="13"/>
      <c r="S664" s="13"/>
      <c r="T664" s="13"/>
    </row>
    <row r="665" spans="4:20" x14ac:dyDescent="0.3">
      <c r="D665" s="98"/>
      <c r="E665" s="13"/>
      <c r="R665" s="13"/>
      <c r="S665" s="13"/>
      <c r="T665" s="13"/>
    </row>
    <row r="666" spans="4:20" x14ac:dyDescent="0.3">
      <c r="D666" s="98"/>
      <c r="E666" s="13"/>
      <c r="R666" s="13"/>
      <c r="S666" s="13"/>
      <c r="T666" s="13"/>
    </row>
    <row r="667" spans="4:20" x14ac:dyDescent="0.3">
      <c r="D667" s="98"/>
      <c r="E667" s="13"/>
      <c r="R667" s="13"/>
      <c r="S667" s="13"/>
      <c r="T667" s="13"/>
    </row>
    <row r="668" spans="4:20" x14ac:dyDescent="0.3">
      <c r="D668" s="98"/>
      <c r="E668" s="13"/>
      <c r="R668" s="13"/>
      <c r="S668" s="13"/>
      <c r="T668" s="13"/>
    </row>
    <row r="669" spans="4:20" x14ac:dyDescent="0.3">
      <c r="D669" s="98"/>
      <c r="E669" s="13"/>
      <c r="R669" s="13"/>
      <c r="S669" s="13"/>
      <c r="T669" s="13"/>
    </row>
    <row r="670" spans="4:20" x14ac:dyDescent="0.3">
      <c r="D670" s="98"/>
      <c r="E670" s="13"/>
      <c r="R670" s="13"/>
      <c r="S670" s="13"/>
      <c r="T670" s="13"/>
    </row>
    <row r="671" spans="4:20" x14ac:dyDescent="0.3">
      <c r="D671" s="98"/>
      <c r="E671" s="13"/>
      <c r="R671" s="13"/>
      <c r="S671" s="13"/>
      <c r="T671" s="13"/>
    </row>
    <row r="672" spans="4:20" x14ac:dyDescent="0.3">
      <c r="D672" s="98"/>
      <c r="E672" s="13"/>
      <c r="R672" s="13"/>
      <c r="S672" s="13"/>
      <c r="T672" s="13"/>
    </row>
    <row r="673" spans="4:20" x14ac:dyDescent="0.3">
      <c r="D673" s="98"/>
      <c r="E673" s="13"/>
      <c r="R673" s="13"/>
      <c r="S673" s="13"/>
      <c r="T673" s="13"/>
    </row>
    <row r="674" spans="4:20" x14ac:dyDescent="0.3">
      <c r="D674" s="98"/>
      <c r="E674" s="13"/>
      <c r="R674" s="13"/>
      <c r="S674" s="13"/>
      <c r="T674" s="13"/>
    </row>
    <row r="675" spans="4:20" x14ac:dyDescent="0.3">
      <c r="D675" s="98"/>
      <c r="E675" s="13"/>
      <c r="R675" s="13"/>
      <c r="S675" s="13"/>
      <c r="T675" s="13"/>
    </row>
    <row r="676" spans="4:20" x14ac:dyDescent="0.3">
      <c r="D676" s="98"/>
      <c r="E676" s="13"/>
      <c r="R676" s="13"/>
      <c r="S676" s="13"/>
      <c r="T676" s="13"/>
    </row>
    <row r="677" spans="4:20" x14ac:dyDescent="0.3">
      <c r="D677" s="98"/>
      <c r="E677" s="13"/>
      <c r="R677" s="13"/>
      <c r="S677" s="13"/>
      <c r="T677" s="13"/>
    </row>
    <row r="678" spans="4:20" x14ac:dyDescent="0.3">
      <c r="D678" s="98"/>
      <c r="E678" s="13"/>
      <c r="R678" s="13"/>
      <c r="S678" s="13"/>
      <c r="T678" s="13"/>
    </row>
    <row r="679" spans="4:20" x14ac:dyDescent="0.3">
      <c r="D679" s="98"/>
      <c r="E679" s="13"/>
      <c r="R679" s="13"/>
      <c r="S679" s="13"/>
      <c r="T679" s="13"/>
    </row>
    <row r="680" spans="4:20" x14ac:dyDescent="0.3">
      <c r="D680" s="98"/>
      <c r="E680" s="13"/>
      <c r="R680" s="13"/>
      <c r="S680" s="13"/>
      <c r="T680" s="13"/>
    </row>
    <row r="681" spans="4:20" x14ac:dyDescent="0.3">
      <c r="D681" s="98"/>
      <c r="E681" s="13"/>
      <c r="R681" s="13"/>
      <c r="S681" s="13"/>
      <c r="T681" s="13"/>
    </row>
    <row r="682" spans="4:20" x14ac:dyDescent="0.3">
      <c r="D682" s="98"/>
      <c r="E682" s="13"/>
      <c r="R682" s="13"/>
      <c r="S682" s="13"/>
      <c r="T682" s="13"/>
    </row>
    <row r="683" spans="4:20" x14ac:dyDescent="0.3">
      <c r="D683" s="98"/>
      <c r="E683" s="13"/>
      <c r="R683" s="13"/>
      <c r="S683" s="13"/>
      <c r="T683" s="13"/>
    </row>
    <row r="684" spans="4:20" x14ac:dyDescent="0.3">
      <c r="D684" s="98"/>
      <c r="E684" s="13"/>
      <c r="R684" s="13"/>
      <c r="S684" s="13"/>
      <c r="T684" s="13"/>
    </row>
    <row r="685" spans="4:20" x14ac:dyDescent="0.3">
      <c r="D685" s="98"/>
      <c r="E685" s="13"/>
      <c r="R685" s="13"/>
      <c r="S685" s="13"/>
      <c r="T685" s="13"/>
    </row>
    <row r="686" spans="4:20" x14ac:dyDescent="0.3">
      <c r="D686" s="98"/>
      <c r="E686" s="13"/>
      <c r="R686" s="13"/>
      <c r="S686" s="13"/>
      <c r="T686" s="13"/>
    </row>
    <row r="687" spans="4:20" x14ac:dyDescent="0.3">
      <c r="D687" s="98"/>
      <c r="E687" s="13"/>
      <c r="R687" s="13"/>
      <c r="S687" s="13"/>
      <c r="T687" s="13"/>
    </row>
    <row r="688" spans="4:20" x14ac:dyDescent="0.3">
      <c r="D688" s="98"/>
      <c r="E688" s="13"/>
      <c r="R688" s="13"/>
      <c r="S688" s="13"/>
      <c r="T688" s="13"/>
    </row>
    <row r="689" spans="4:20" x14ac:dyDescent="0.3">
      <c r="D689" s="98"/>
      <c r="E689" s="13"/>
      <c r="R689" s="13"/>
      <c r="S689" s="13"/>
      <c r="T689" s="13"/>
    </row>
    <row r="690" spans="4:20" x14ac:dyDescent="0.3">
      <c r="D690" s="98"/>
      <c r="E690" s="13"/>
      <c r="R690" s="13"/>
      <c r="S690" s="13"/>
      <c r="T690" s="13"/>
    </row>
    <row r="691" spans="4:20" x14ac:dyDescent="0.3">
      <c r="D691" s="98"/>
      <c r="E691" s="13"/>
      <c r="R691" s="13"/>
      <c r="S691" s="13"/>
      <c r="T691" s="13"/>
    </row>
    <row r="692" spans="4:20" x14ac:dyDescent="0.3">
      <c r="D692" s="98"/>
      <c r="E692" s="13"/>
      <c r="R692" s="13"/>
      <c r="S692" s="13"/>
      <c r="T692" s="13"/>
    </row>
    <row r="693" spans="4:20" x14ac:dyDescent="0.3">
      <c r="D693" s="98"/>
      <c r="E693" s="13"/>
      <c r="R693" s="13"/>
      <c r="S693" s="13"/>
      <c r="T693" s="13"/>
    </row>
    <row r="694" spans="4:20" x14ac:dyDescent="0.3">
      <c r="D694" s="98"/>
      <c r="E694" s="13"/>
      <c r="R694" s="13"/>
      <c r="S694" s="13"/>
      <c r="T694" s="13"/>
    </row>
    <row r="695" spans="4:20" x14ac:dyDescent="0.3">
      <c r="D695" s="98"/>
      <c r="E695" s="13"/>
      <c r="R695" s="13"/>
      <c r="S695" s="13"/>
      <c r="T695" s="13"/>
    </row>
    <row r="696" spans="4:20" x14ac:dyDescent="0.3">
      <c r="D696" s="98"/>
      <c r="E696" s="13"/>
      <c r="R696" s="13"/>
      <c r="S696" s="13"/>
      <c r="T696" s="13"/>
    </row>
    <row r="697" spans="4:20" x14ac:dyDescent="0.3">
      <c r="D697" s="98"/>
      <c r="E697" s="13"/>
      <c r="R697" s="13"/>
      <c r="S697" s="13"/>
      <c r="T697" s="13"/>
    </row>
    <row r="698" spans="4:20" x14ac:dyDescent="0.3">
      <c r="D698" s="98"/>
      <c r="E698" s="13"/>
      <c r="R698" s="13"/>
      <c r="S698" s="13"/>
      <c r="T698" s="13"/>
    </row>
    <row r="699" spans="4:20" x14ac:dyDescent="0.3">
      <c r="D699" s="98"/>
      <c r="E699" s="13"/>
      <c r="R699" s="13"/>
      <c r="S699" s="13"/>
      <c r="T699" s="13"/>
    </row>
    <row r="700" spans="4:20" x14ac:dyDescent="0.3">
      <c r="D700" s="98"/>
      <c r="E700" s="13"/>
      <c r="R700" s="13"/>
      <c r="S700" s="13"/>
      <c r="T700" s="13"/>
    </row>
    <row r="701" spans="4:20" x14ac:dyDescent="0.3">
      <c r="D701" s="98"/>
      <c r="E701" s="13"/>
      <c r="R701" s="13"/>
      <c r="S701" s="13"/>
      <c r="T701" s="13"/>
    </row>
    <row r="702" spans="4:20" x14ac:dyDescent="0.3">
      <c r="D702" s="98"/>
      <c r="E702" s="13"/>
      <c r="R702" s="13"/>
      <c r="S702" s="13"/>
      <c r="T702" s="13"/>
    </row>
    <row r="703" spans="4:20" x14ac:dyDescent="0.3">
      <c r="D703" s="98"/>
      <c r="E703" s="13"/>
      <c r="R703" s="13"/>
      <c r="S703" s="13"/>
      <c r="T703" s="13"/>
    </row>
    <row r="704" spans="4:20" x14ac:dyDescent="0.3">
      <c r="D704" s="98"/>
      <c r="E704" s="13"/>
      <c r="R704" s="13"/>
      <c r="S704" s="13"/>
      <c r="T704" s="13"/>
    </row>
    <row r="705" spans="4:20" x14ac:dyDescent="0.3">
      <c r="D705" s="98"/>
      <c r="E705" s="13"/>
      <c r="R705" s="13"/>
      <c r="S705" s="13"/>
      <c r="T705" s="13"/>
    </row>
    <row r="706" spans="4:20" x14ac:dyDescent="0.3">
      <c r="D706" s="98"/>
      <c r="E706" s="13"/>
      <c r="R706" s="13"/>
      <c r="S706" s="13"/>
      <c r="T706" s="13"/>
    </row>
    <row r="707" spans="4:20" x14ac:dyDescent="0.3">
      <c r="D707" s="98"/>
      <c r="E707" s="13"/>
      <c r="R707" s="13"/>
      <c r="S707" s="13"/>
      <c r="T707" s="13"/>
    </row>
    <row r="708" spans="4:20" x14ac:dyDescent="0.3">
      <c r="D708" s="98"/>
      <c r="E708" s="13"/>
      <c r="R708" s="13"/>
      <c r="S708" s="13"/>
      <c r="T708" s="13"/>
    </row>
    <row r="709" spans="4:20" x14ac:dyDescent="0.3">
      <c r="D709" s="98"/>
      <c r="E709" s="13"/>
      <c r="R709" s="13"/>
      <c r="S709" s="13"/>
      <c r="T709" s="13"/>
    </row>
    <row r="710" spans="4:20" x14ac:dyDescent="0.3">
      <c r="D710" s="98"/>
      <c r="E710" s="13"/>
      <c r="R710" s="13"/>
      <c r="S710" s="13"/>
      <c r="T710" s="13"/>
    </row>
    <row r="711" spans="4:20" x14ac:dyDescent="0.3">
      <c r="D711" s="98"/>
      <c r="E711" s="13"/>
      <c r="R711" s="13"/>
      <c r="S711" s="13"/>
      <c r="T711" s="13"/>
    </row>
    <row r="712" spans="4:20" x14ac:dyDescent="0.3">
      <c r="R712" s="13"/>
      <c r="S712" s="13"/>
      <c r="T712" s="13"/>
    </row>
    <row r="713" spans="4:20" x14ac:dyDescent="0.3">
      <c r="R713" s="13"/>
      <c r="S713" s="13"/>
      <c r="T713" s="13"/>
    </row>
    <row r="714" spans="4:20" x14ac:dyDescent="0.3">
      <c r="R714" s="13"/>
      <c r="S714" s="13"/>
      <c r="T714" s="13"/>
    </row>
    <row r="715" spans="4:20" x14ac:dyDescent="0.3">
      <c r="R715" s="13"/>
      <c r="S715" s="13"/>
      <c r="T715" s="13"/>
    </row>
    <row r="716" spans="4:20" x14ac:dyDescent="0.3">
      <c r="R716" s="13"/>
      <c r="S716" s="13"/>
      <c r="T716" s="13"/>
    </row>
    <row r="717" spans="4:20" x14ac:dyDescent="0.3">
      <c r="R717" s="13"/>
      <c r="S717" s="13"/>
      <c r="T717" s="13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N96"/>
  <sheetViews>
    <sheetView workbookViewId="0">
      <selection activeCell="X7" sqref="X7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3.109375" style="1" customWidth="1"/>
    <col min="4" max="4" width="13.109375" style="35" customWidth="1"/>
    <col min="5" max="7" width="9.109375" style="1"/>
    <col min="8" max="8" width="9.109375" style="17"/>
    <col min="9" max="9" width="10.109375" style="1" customWidth="1"/>
    <col min="10" max="10" width="14.5546875" style="2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3" width="9.109375" style="1"/>
    <col min="24" max="24" width="14.5546875" style="1" customWidth="1"/>
    <col min="25" max="25" width="14.5546875" style="7" customWidth="1"/>
    <col min="26" max="26" width="9.109375" style="1"/>
    <col min="29" max="29" width="10.88671875" style="4" customWidth="1"/>
    <col min="30" max="30" width="12.6640625" style="1" customWidth="1"/>
    <col min="31" max="34" width="9.109375" style="1"/>
    <col min="35" max="35" width="10.109375" style="1" bestFit="1" customWidth="1"/>
    <col min="36" max="36" width="9.109375" style="1"/>
    <col min="37" max="37" width="13.6640625" style="1" bestFit="1" customWidth="1"/>
  </cols>
  <sheetData>
    <row r="1" spans="1:40" ht="15" customHeight="1" x14ac:dyDescent="0.3">
      <c r="A1" s="158" t="s">
        <v>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1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60"/>
      <c r="AC1" s="158" t="s">
        <v>2</v>
      </c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3"/>
      <c r="AC2" s="161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9" t="s">
        <v>3</v>
      </c>
      <c r="B3" s="5" t="s">
        <v>4</v>
      </c>
      <c r="C3" s="5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26" t="s">
        <v>9</v>
      </c>
      <c r="I3" s="8" t="s">
        <v>10</v>
      </c>
      <c r="J3" s="8" t="s">
        <v>11</v>
      </c>
      <c r="K3" s="2"/>
      <c r="L3" s="2"/>
      <c r="M3" s="2"/>
      <c r="O3" s="6" t="s">
        <v>17</v>
      </c>
      <c r="P3" s="5" t="s">
        <v>18</v>
      </c>
      <c r="Q3" s="5" t="s">
        <v>5</v>
      </c>
      <c r="R3" s="5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8" t="s">
        <v>10</v>
      </c>
      <c r="X3" s="8" t="s">
        <v>11</v>
      </c>
      <c r="Y3" s="157" t="s">
        <v>11</v>
      </c>
      <c r="Z3" s="2"/>
      <c r="AA3" s="2"/>
      <c r="AC3" s="6" t="s">
        <v>13</v>
      </c>
      <c r="AD3" s="5" t="s">
        <v>5</v>
      </c>
      <c r="AE3" s="5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2" t="s">
        <v>10</v>
      </c>
      <c r="AK3" s="8" t="s">
        <v>11</v>
      </c>
      <c r="AL3" s="2"/>
      <c r="AM3" s="2"/>
      <c r="AN3" s="2"/>
    </row>
    <row r="4" spans="1:40" x14ac:dyDescent="0.3">
      <c r="A4" s="60">
        <v>43521</v>
      </c>
      <c r="B4" s="22">
        <v>0.52222222222222225</v>
      </c>
      <c r="C4" s="12">
        <v>0</v>
      </c>
      <c r="D4" s="39">
        <f>SUM(C4:C5)</f>
        <v>3.0020833333333332</v>
      </c>
      <c r="E4" s="1">
        <v>1</v>
      </c>
      <c r="F4" s="15">
        <v>18.899999999999999</v>
      </c>
      <c r="H4" s="17">
        <v>8.9899999999999994E-2</v>
      </c>
      <c r="J4" s="41">
        <v>507.5</v>
      </c>
      <c r="M4" s="1"/>
      <c r="O4" s="10">
        <v>43521</v>
      </c>
      <c r="P4" s="11">
        <v>0.13055555555555556</v>
      </c>
      <c r="Q4" s="12">
        <v>0</v>
      </c>
      <c r="R4" s="39">
        <v>0</v>
      </c>
      <c r="V4" s="17">
        <v>8.8000000000000005E-3</v>
      </c>
      <c r="X4" s="17">
        <v>1060.9000000000001</v>
      </c>
      <c r="Y4" s="84">
        <v>1460.9</v>
      </c>
      <c r="AA4" s="1"/>
      <c r="AB4" s="77" t="s">
        <v>14</v>
      </c>
      <c r="AC4" s="85">
        <v>0.48125000000000001</v>
      </c>
      <c r="AD4" s="14">
        <v>0</v>
      </c>
      <c r="AE4" s="15">
        <v>0</v>
      </c>
      <c r="AI4" s="15">
        <v>3.9300000000000002E-2</v>
      </c>
      <c r="AJ4" s="13"/>
      <c r="AK4" s="17">
        <v>6517.6</v>
      </c>
      <c r="AL4" s="1"/>
    </row>
    <row r="5" spans="1:40" x14ac:dyDescent="0.3">
      <c r="A5" s="60"/>
      <c r="B5" s="22">
        <v>0.52430555555555558</v>
      </c>
      <c r="C5" s="12">
        <v>3.0020833333333332</v>
      </c>
      <c r="D5" s="39">
        <v>3</v>
      </c>
      <c r="E5" s="1">
        <v>2</v>
      </c>
      <c r="G5" s="15">
        <v>29.6294</v>
      </c>
      <c r="H5" s="17">
        <v>7.4099999999999999E-2</v>
      </c>
      <c r="J5" s="42">
        <v>691</v>
      </c>
      <c r="M5" s="1"/>
      <c r="P5" s="11">
        <v>0.13263888888888889</v>
      </c>
      <c r="Q5" s="12">
        <v>3</v>
      </c>
      <c r="R5" s="39">
        <f>SUM(R4,Q5)</f>
        <v>3</v>
      </c>
      <c r="V5" s="17">
        <v>4.99E-2</v>
      </c>
      <c r="X5" s="17"/>
      <c r="Y5" s="84">
        <v>815.6</v>
      </c>
      <c r="AA5" s="1"/>
      <c r="AC5" s="85">
        <v>10.489722222222222</v>
      </c>
      <c r="AD5" s="14">
        <v>12</v>
      </c>
      <c r="AE5" s="14">
        <f>SUM(AE4,AD5)</f>
        <v>12</v>
      </c>
      <c r="AI5" s="15">
        <v>4.6600000000000003E-2</v>
      </c>
      <c r="AJ5" s="13"/>
      <c r="AK5" s="17">
        <v>2987.2</v>
      </c>
      <c r="AL5" s="1"/>
    </row>
    <row r="6" spans="1:40" x14ac:dyDescent="0.3">
      <c r="A6" s="60"/>
      <c r="B6" s="22">
        <v>0.52569444444444446</v>
      </c>
      <c r="C6" s="12">
        <v>2</v>
      </c>
      <c r="D6" s="39">
        <f>D5+C6</f>
        <v>5</v>
      </c>
      <c r="E6" s="1">
        <v>3</v>
      </c>
      <c r="H6" s="17">
        <v>7.9899999999999999E-2</v>
      </c>
      <c r="J6" s="41">
        <v>607.6</v>
      </c>
      <c r="M6" s="1"/>
      <c r="P6" s="11">
        <v>0.13472222222222222</v>
      </c>
      <c r="Q6" s="12">
        <v>3</v>
      </c>
      <c r="R6" s="39">
        <f t="shared" ref="R6:R50" si="0">SUM(R5,Q6)</f>
        <v>6</v>
      </c>
      <c r="V6" s="17">
        <v>3.4099999999999998E-2</v>
      </c>
      <c r="X6" s="17"/>
      <c r="Y6" s="84">
        <v>1113.5999999999999</v>
      </c>
      <c r="AA6" s="1"/>
      <c r="AC6" s="85">
        <v>10.490416666666667</v>
      </c>
      <c r="AD6" s="14">
        <v>1</v>
      </c>
      <c r="AE6" s="14">
        <f t="shared" ref="AE6:AE27" si="1">SUM(AE5,AD6)</f>
        <v>13</v>
      </c>
      <c r="AI6" s="15">
        <v>4.36E-2</v>
      </c>
      <c r="AJ6" s="13"/>
      <c r="AK6" s="17">
        <v>2055</v>
      </c>
      <c r="AL6" s="1"/>
    </row>
    <row r="7" spans="1:40" x14ac:dyDescent="0.3">
      <c r="A7" s="60"/>
      <c r="B7" s="22">
        <v>0.52708333333333335</v>
      </c>
      <c r="C7" s="12">
        <v>2</v>
      </c>
      <c r="D7" s="39">
        <f>D6+C7</f>
        <v>7</v>
      </c>
      <c r="E7" s="1">
        <v>4</v>
      </c>
      <c r="H7" s="17">
        <v>0.11409999999999999</v>
      </c>
      <c r="J7" s="41"/>
      <c r="M7" s="1"/>
      <c r="P7" s="11">
        <v>0.1361111111111111</v>
      </c>
      <c r="Q7" s="12">
        <v>2</v>
      </c>
      <c r="R7" s="39">
        <f t="shared" si="0"/>
        <v>8</v>
      </c>
      <c r="V7" s="17">
        <v>3.6499999999999998E-2</v>
      </c>
      <c r="X7" s="17"/>
      <c r="Y7" s="84">
        <v>1137.0999999999999</v>
      </c>
      <c r="AA7" s="1"/>
      <c r="AC7" s="85">
        <v>10.491805555555555</v>
      </c>
      <c r="AD7" s="14">
        <v>2</v>
      </c>
      <c r="AE7" s="14">
        <f t="shared" si="1"/>
        <v>15</v>
      </c>
      <c r="AI7" s="15"/>
      <c r="AJ7" s="13"/>
      <c r="AK7" s="17">
        <v>4843</v>
      </c>
      <c r="AL7" s="1"/>
    </row>
    <row r="8" spans="1:40" x14ac:dyDescent="0.3">
      <c r="A8" s="60"/>
      <c r="B8" s="22">
        <v>0.53194444444444444</v>
      </c>
      <c r="C8" s="12">
        <v>7</v>
      </c>
      <c r="D8" s="39">
        <v>14</v>
      </c>
      <c r="E8" s="1">
        <v>6</v>
      </c>
      <c r="H8" s="17">
        <v>7.8200000000000006E-2</v>
      </c>
      <c r="J8" s="41">
        <v>520.5</v>
      </c>
      <c r="M8" s="1"/>
      <c r="P8" s="11">
        <v>0.13680555555555554</v>
      </c>
      <c r="Q8" s="12">
        <v>1</v>
      </c>
      <c r="R8" s="39">
        <f t="shared" si="0"/>
        <v>9</v>
      </c>
      <c r="V8" s="17">
        <v>4.2599999999999999E-2</v>
      </c>
      <c r="X8" s="17"/>
      <c r="Y8" s="84">
        <v>805.2</v>
      </c>
      <c r="AA8" s="1"/>
      <c r="AC8" s="85">
        <v>10.493194444444445</v>
      </c>
      <c r="AD8" s="14">
        <v>2</v>
      </c>
      <c r="AE8" s="14">
        <f t="shared" si="1"/>
        <v>17</v>
      </c>
      <c r="AI8" s="15"/>
      <c r="AJ8" s="13"/>
      <c r="AK8" s="17">
        <v>4764.5</v>
      </c>
      <c r="AL8" s="1"/>
    </row>
    <row r="9" spans="1:40" x14ac:dyDescent="0.3">
      <c r="A9" s="60"/>
      <c r="B9" s="22">
        <v>0.53333333333333333</v>
      </c>
      <c r="C9" s="12">
        <v>2</v>
      </c>
      <c r="D9" s="39">
        <v>16</v>
      </c>
      <c r="E9" s="1">
        <v>7</v>
      </c>
      <c r="H9" s="17">
        <v>6.9800000000000001E-2</v>
      </c>
      <c r="J9" s="41">
        <v>597.29999999999995</v>
      </c>
      <c r="M9" s="1"/>
      <c r="P9" s="11">
        <v>0.13749999999999998</v>
      </c>
      <c r="Q9" s="12">
        <v>1</v>
      </c>
      <c r="R9" s="39">
        <f t="shared" si="0"/>
        <v>10</v>
      </c>
      <c r="V9" s="21">
        <v>5.8999999999999997E-2</v>
      </c>
      <c r="X9" s="17"/>
      <c r="Y9" s="84">
        <v>801.7</v>
      </c>
      <c r="AA9" s="1"/>
      <c r="AC9" s="85">
        <v>10.494583333333333</v>
      </c>
      <c r="AD9" s="14">
        <v>2</v>
      </c>
      <c r="AE9" s="14">
        <f t="shared" si="1"/>
        <v>19</v>
      </c>
      <c r="AI9" s="15"/>
      <c r="AJ9" s="13"/>
      <c r="AK9" s="17">
        <v>2205.3000000000002</v>
      </c>
      <c r="AL9" s="1"/>
    </row>
    <row r="10" spans="1:40" x14ac:dyDescent="0.3">
      <c r="A10" s="60"/>
      <c r="B10" s="22">
        <v>0.53472222222222221</v>
      </c>
      <c r="C10" s="12">
        <v>2</v>
      </c>
      <c r="D10" s="39">
        <v>18</v>
      </c>
      <c r="E10" s="1">
        <v>8</v>
      </c>
      <c r="H10" s="17">
        <v>8.5900000000000004E-2</v>
      </c>
      <c r="J10" s="41">
        <v>464.5</v>
      </c>
      <c r="M10" s="1"/>
      <c r="P10" s="11">
        <v>0.13819444444444443</v>
      </c>
      <c r="Q10" s="12">
        <v>1</v>
      </c>
      <c r="R10" s="39">
        <f t="shared" si="0"/>
        <v>11</v>
      </c>
      <c r="V10" s="21">
        <v>5.8900000000000001E-2</v>
      </c>
      <c r="X10" s="18">
        <v>982</v>
      </c>
      <c r="Y10" s="29">
        <v>982</v>
      </c>
      <c r="AA10" s="1"/>
      <c r="AC10" s="85">
        <v>10.495277777777778</v>
      </c>
      <c r="AD10" s="14">
        <v>1</v>
      </c>
      <c r="AE10" s="14">
        <f t="shared" si="1"/>
        <v>20</v>
      </c>
      <c r="AI10" s="15">
        <v>3.8300000000000001E-2</v>
      </c>
      <c r="AJ10" s="13"/>
      <c r="AK10" s="17">
        <v>1470.8</v>
      </c>
      <c r="AL10" s="1"/>
    </row>
    <row r="11" spans="1:40" x14ac:dyDescent="0.3">
      <c r="A11" s="60"/>
      <c r="B11" s="22">
        <v>0.53541666666666665</v>
      </c>
      <c r="C11" s="12">
        <v>1</v>
      </c>
      <c r="D11" s="39">
        <f>D10+C11</f>
        <v>19</v>
      </c>
      <c r="E11" s="1">
        <v>9</v>
      </c>
      <c r="H11" s="17">
        <v>8.7099999999999997E-2</v>
      </c>
      <c r="J11" s="42">
        <v>535</v>
      </c>
      <c r="M11" s="1"/>
      <c r="P11" s="11">
        <v>0.1388888888888889</v>
      </c>
      <c r="Q11" s="12">
        <v>1</v>
      </c>
      <c r="R11" s="39">
        <f t="shared" si="0"/>
        <v>12</v>
      </c>
      <c r="V11" s="21">
        <v>5.1799999999999999E-2</v>
      </c>
      <c r="X11" s="17">
        <v>986.5</v>
      </c>
      <c r="Y11" s="84">
        <v>986.5</v>
      </c>
      <c r="AA11" s="1"/>
      <c r="AC11" s="85">
        <v>10.498749999999999</v>
      </c>
      <c r="AD11" s="14">
        <v>5</v>
      </c>
      <c r="AE11" s="14">
        <f t="shared" si="1"/>
        <v>25</v>
      </c>
      <c r="AI11" s="15">
        <v>3.5900000000000001E-2</v>
      </c>
      <c r="AJ11" s="13"/>
      <c r="AK11" s="17">
        <v>2301</v>
      </c>
      <c r="AL11" s="1"/>
    </row>
    <row r="12" spans="1:40" x14ac:dyDescent="0.3">
      <c r="A12" s="60"/>
      <c r="B12" s="22">
        <v>0.53611111111111109</v>
      </c>
      <c r="C12" s="12">
        <v>1</v>
      </c>
      <c r="D12" s="39">
        <f>D11+C12</f>
        <v>20</v>
      </c>
      <c r="E12" s="1">
        <v>10</v>
      </c>
      <c r="H12" s="17">
        <v>0.1094</v>
      </c>
      <c r="J12" s="41">
        <v>415.4</v>
      </c>
      <c r="M12" s="1"/>
      <c r="P12" s="11">
        <v>0.1423611111111111</v>
      </c>
      <c r="Q12" s="12">
        <v>5</v>
      </c>
      <c r="R12" s="39">
        <f t="shared" si="0"/>
        <v>17</v>
      </c>
      <c r="V12" s="21">
        <v>4.3099999999999999E-2</v>
      </c>
      <c r="X12" s="17">
        <v>950.1</v>
      </c>
      <c r="Y12" s="84">
        <v>950.1</v>
      </c>
      <c r="AA12" s="1"/>
      <c r="AC12" s="85">
        <v>10.499444444444444</v>
      </c>
      <c r="AD12" s="14">
        <v>1</v>
      </c>
      <c r="AE12" s="14">
        <f t="shared" si="1"/>
        <v>26</v>
      </c>
      <c r="AI12" s="15">
        <v>4.0500000000000001E-2</v>
      </c>
      <c r="AJ12" s="13"/>
      <c r="AK12" s="17">
        <v>1942.1</v>
      </c>
      <c r="AL12" s="1"/>
    </row>
    <row r="13" spans="1:40" x14ac:dyDescent="0.3">
      <c r="A13" s="60"/>
      <c r="B13" s="22">
        <v>0.5625</v>
      </c>
      <c r="C13" s="12">
        <v>38</v>
      </c>
      <c r="D13" s="39">
        <v>58</v>
      </c>
      <c r="E13" s="1">
        <v>1</v>
      </c>
      <c r="H13" s="17">
        <v>0.1057</v>
      </c>
      <c r="J13" s="41">
        <v>418.2</v>
      </c>
      <c r="K13" s="13"/>
      <c r="M13" s="1"/>
      <c r="P13" s="11">
        <v>0.14583333333333334</v>
      </c>
      <c r="Q13" s="12">
        <v>5</v>
      </c>
      <c r="R13" s="39">
        <f t="shared" si="0"/>
        <v>22</v>
      </c>
      <c r="V13" s="21">
        <v>5.91E-2</v>
      </c>
      <c r="X13" s="17"/>
      <c r="Y13" s="84">
        <v>809.8</v>
      </c>
      <c r="AA13" s="1"/>
      <c r="AC13" s="85">
        <v>10.500833333333333</v>
      </c>
      <c r="AD13" s="14">
        <v>2</v>
      </c>
      <c r="AE13" s="14">
        <f t="shared" si="1"/>
        <v>28</v>
      </c>
      <c r="AI13" s="15">
        <v>4.6600000000000003E-2</v>
      </c>
      <c r="AJ13" s="13"/>
      <c r="AK13" s="17">
        <v>1841.1</v>
      </c>
      <c r="AL13" s="1"/>
    </row>
    <row r="14" spans="1:40" x14ac:dyDescent="0.3">
      <c r="A14" s="60"/>
      <c r="B14" s="22">
        <v>0.56388888888888888</v>
      </c>
      <c r="C14" s="12">
        <v>2</v>
      </c>
      <c r="D14" s="39">
        <v>60</v>
      </c>
      <c r="E14" s="1">
        <v>2</v>
      </c>
      <c r="H14" s="17">
        <v>0.1318</v>
      </c>
      <c r="J14" s="41">
        <v>398.3</v>
      </c>
      <c r="M14" s="1"/>
      <c r="P14" s="11">
        <v>0.14791666666666667</v>
      </c>
      <c r="Q14" s="12">
        <v>3</v>
      </c>
      <c r="R14" s="39">
        <f t="shared" si="0"/>
        <v>25</v>
      </c>
      <c r="V14" s="16">
        <v>5.3999999999999999E-2</v>
      </c>
      <c r="X14" s="17"/>
      <c r="Y14" s="17">
        <v>562.29999999999995</v>
      </c>
      <c r="AA14" s="1"/>
      <c r="AC14" s="85">
        <v>10.502222222222223</v>
      </c>
      <c r="AD14" s="14">
        <v>2</v>
      </c>
      <c r="AE14" s="14">
        <f t="shared" si="1"/>
        <v>30</v>
      </c>
      <c r="AI14" s="15">
        <v>4.2299999999999997E-2</v>
      </c>
      <c r="AJ14" s="13"/>
      <c r="AK14" s="17">
        <v>1146.9000000000001</v>
      </c>
      <c r="AL14" s="1"/>
    </row>
    <row r="15" spans="1:40" x14ac:dyDescent="0.3">
      <c r="A15" s="60"/>
      <c r="B15" s="22">
        <v>0.56527777777777777</v>
      </c>
      <c r="C15" s="12">
        <v>2</v>
      </c>
      <c r="D15" s="39">
        <v>62</v>
      </c>
      <c r="E15" s="1">
        <v>3</v>
      </c>
      <c r="H15" s="17">
        <v>8.9599999999999999E-2</v>
      </c>
      <c r="J15" s="41">
        <v>403.3</v>
      </c>
      <c r="M15" s="1"/>
      <c r="P15" s="11">
        <v>0.17013888888888887</v>
      </c>
      <c r="Q15" s="12">
        <v>33</v>
      </c>
      <c r="R15" s="39">
        <f t="shared" si="0"/>
        <v>58</v>
      </c>
      <c r="V15" s="16">
        <v>5.4600000000000003E-2</v>
      </c>
      <c r="X15" s="18"/>
      <c r="Y15" s="29">
        <v>696</v>
      </c>
      <c r="AA15" s="1"/>
      <c r="AC15" s="85">
        <v>10.51125</v>
      </c>
      <c r="AD15" s="14">
        <v>13</v>
      </c>
      <c r="AE15" s="14">
        <f t="shared" si="1"/>
        <v>43</v>
      </c>
      <c r="AI15" s="15">
        <v>5.1900000000000002E-2</v>
      </c>
      <c r="AJ15" s="13"/>
      <c r="AK15" s="17">
        <v>1144.5</v>
      </c>
      <c r="AL15" s="1"/>
    </row>
    <row r="16" spans="1:40" x14ac:dyDescent="0.3">
      <c r="A16" s="60"/>
      <c r="B16" s="22">
        <v>0.56666666666666665</v>
      </c>
      <c r="C16" s="12">
        <v>2</v>
      </c>
      <c r="D16" s="39">
        <v>64</v>
      </c>
      <c r="E16" s="1">
        <v>4</v>
      </c>
      <c r="H16" s="17">
        <v>0.1066</v>
      </c>
      <c r="J16" s="41">
        <v>332.3</v>
      </c>
      <c r="M16" s="1"/>
      <c r="P16" s="11">
        <v>0.17291666666666669</v>
      </c>
      <c r="Q16" s="12">
        <v>4</v>
      </c>
      <c r="R16" s="39">
        <f t="shared" si="0"/>
        <v>62</v>
      </c>
      <c r="V16" s="16">
        <v>5.6599999999999998E-2</v>
      </c>
      <c r="X16" s="18"/>
      <c r="Y16" s="29">
        <v>702.7</v>
      </c>
      <c r="AA16" s="1"/>
      <c r="AC16" s="85">
        <v>10.512638888888889</v>
      </c>
      <c r="AD16" s="14">
        <v>2</v>
      </c>
      <c r="AE16" s="14">
        <f t="shared" si="1"/>
        <v>45</v>
      </c>
      <c r="AI16" s="15">
        <v>5.3800000000000001E-2</v>
      </c>
      <c r="AJ16" s="13"/>
      <c r="AK16" s="17">
        <v>1035.8</v>
      </c>
      <c r="AL16" s="1"/>
    </row>
    <row r="17" spans="1:38" x14ac:dyDescent="0.3">
      <c r="A17" s="60"/>
      <c r="B17" s="22">
        <v>0.56944444444444442</v>
      </c>
      <c r="C17" s="12">
        <v>4</v>
      </c>
      <c r="D17" s="39">
        <v>68</v>
      </c>
      <c r="E17" s="1">
        <v>5</v>
      </c>
      <c r="H17" s="21">
        <v>0.08</v>
      </c>
      <c r="J17" s="41">
        <v>302.5</v>
      </c>
      <c r="M17" s="1"/>
      <c r="P17" s="11">
        <v>0.17500000000000002</v>
      </c>
      <c r="Q17" s="12">
        <v>3</v>
      </c>
      <c r="R17" s="39">
        <f t="shared" si="0"/>
        <v>65</v>
      </c>
      <c r="V17" s="15"/>
      <c r="X17" s="18">
        <v>843</v>
      </c>
      <c r="Y17" s="29">
        <v>843</v>
      </c>
      <c r="AA17" s="1"/>
      <c r="AC17" s="85">
        <v>10.514027777777777</v>
      </c>
      <c r="AD17" s="14">
        <v>2</v>
      </c>
      <c r="AE17" s="14">
        <f t="shared" si="1"/>
        <v>47</v>
      </c>
      <c r="AI17" s="15" t="s">
        <v>15</v>
      </c>
      <c r="AJ17" s="13"/>
      <c r="AK17" s="17">
        <v>1038</v>
      </c>
      <c r="AL17" s="1"/>
    </row>
    <row r="18" spans="1:38" x14ac:dyDescent="0.3">
      <c r="A18" s="60"/>
      <c r="B18" s="22">
        <v>0.5708333333333333</v>
      </c>
      <c r="E18" s="1">
        <v>7</v>
      </c>
      <c r="H18" s="17">
        <v>9.1300000000000006E-2</v>
      </c>
      <c r="J18" s="41">
        <v>375.4</v>
      </c>
      <c r="M18" s="1"/>
      <c r="P18" s="11">
        <v>0.17708333333333334</v>
      </c>
      <c r="Q18" s="12">
        <v>3</v>
      </c>
      <c r="R18" s="39">
        <f t="shared" si="0"/>
        <v>68</v>
      </c>
      <c r="V18" s="16">
        <v>0.13439999999999999</v>
      </c>
      <c r="X18" s="18">
        <v>772.6</v>
      </c>
      <c r="Y18" s="29">
        <v>772.6</v>
      </c>
      <c r="AA18" s="1"/>
      <c r="AC18" s="85">
        <v>10.514722222222222</v>
      </c>
      <c r="AD18" s="14">
        <v>1</v>
      </c>
      <c r="AE18" s="14">
        <f t="shared" si="1"/>
        <v>48</v>
      </c>
      <c r="AI18" s="15">
        <v>4.4400000000000002E-2</v>
      </c>
      <c r="AJ18" s="13"/>
      <c r="AK18" s="17">
        <v>997</v>
      </c>
      <c r="AL18" s="1"/>
    </row>
    <row r="19" spans="1:38" x14ac:dyDescent="0.3">
      <c r="A19" s="60"/>
      <c r="B19" s="13"/>
      <c r="C19" s="13"/>
      <c r="D19" s="13"/>
      <c r="E19" s="13"/>
      <c r="F19" s="13"/>
      <c r="G19" s="13"/>
      <c r="H19" s="44"/>
      <c r="I19" s="13"/>
      <c r="J19" s="44"/>
      <c r="M19" s="1"/>
      <c r="P19" s="11">
        <v>0.17847222222222223</v>
      </c>
      <c r="Q19" s="12">
        <v>2</v>
      </c>
      <c r="R19" s="39">
        <f t="shared" si="0"/>
        <v>70</v>
      </c>
      <c r="V19" s="16">
        <v>0.1348</v>
      </c>
      <c r="X19" s="18">
        <v>838.8</v>
      </c>
      <c r="Y19" s="29">
        <v>838.8</v>
      </c>
      <c r="AA19" s="1"/>
      <c r="AC19" s="85">
        <v>10.516805555555555</v>
      </c>
      <c r="AD19" s="14">
        <v>3</v>
      </c>
      <c r="AE19" s="14">
        <f t="shared" si="1"/>
        <v>51</v>
      </c>
      <c r="AI19" s="15">
        <v>6.9900000000000004E-2</v>
      </c>
      <c r="AJ19" s="13"/>
      <c r="AK19" s="17">
        <v>987</v>
      </c>
      <c r="AL19" s="1"/>
    </row>
    <row r="20" spans="1:38" x14ac:dyDescent="0.3">
      <c r="A20" s="60"/>
      <c r="B20" s="22">
        <v>0.60416666666666663</v>
      </c>
      <c r="C20" s="12">
        <v>3</v>
      </c>
      <c r="D20" s="39">
        <v>118</v>
      </c>
      <c r="E20" s="1">
        <v>10</v>
      </c>
      <c r="H20" s="17">
        <v>0.11650000000000001</v>
      </c>
      <c r="M20" s="1"/>
      <c r="P20" s="11">
        <v>0.18055555555555555</v>
      </c>
      <c r="Q20" s="12">
        <v>3</v>
      </c>
      <c r="R20" s="39">
        <f t="shared" si="0"/>
        <v>73</v>
      </c>
      <c r="V20" s="16">
        <v>5.5199999999999999E-2</v>
      </c>
      <c r="X20" s="18">
        <v>837.8</v>
      </c>
      <c r="Y20" s="29">
        <v>837.8</v>
      </c>
      <c r="AA20" s="1"/>
      <c r="AC20" s="85">
        <v>10.518888888888888</v>
      </c>
      <c r="AD20" s="14">
        <v>3</v>
      </c>
      <c r="AE20" s="14">
        <f t="shared" si="1"/>
        <v>54</v>
      </c>
      <c r="AI20" s="15">
        <v>5.6500000000000002E-2</v>
      </c>
      <c r="AJ20" s="13"/>
      <c r="AK20" s="17">
        <v>401.6</v>
      </c>
      <c r="AL20" s="1"/>
    </row>
    <row r="21" spans="1:38" x14ac:dyDescent="0.3">
      <c r="A21" s="60"/>
      <c r="B21" s="22">
        <v>0.60625000000000007</v>
      </c>
      <c r="C21" s="12">
        <v>3</v>
      </c>
      <c r="D21" s="39">
        <v>121</v>
      </c>
      <c r="E21" s="1">
        <v>1</v>
      </c>
      <c r="H21" s="21">
        <v>8.6999999999999994E-2</v>
      </c>
      <c r="J21" s="41">
        <v>387.7</v>
      </c>
      <c r="M21" s="1"/>
      <c r="P21" s="11">
        <v>0.19375000000000001</v>
      </c>
      <c r="Q21" s="12">
        <v>19</v>
      </c>
      <c r="R21" s="39">
        <f t="shared" si="0"/>
        <v>92</v>
      </c>
      <c r="V21" s="16">
        <v>5.6099999999999997E-2</v>
      </c>
      <c r="X21" s="18"/>
      <c r="Y21" s="29">
        <v>798.1</v>
      </c>
      <c r="AA21" s="1"/>
      <c r="AC21" s="85">
        <v>10.561249999999999</v>
      </c>
      <c r="AD21" s="14">
        <v>1</v>
      </c>
      <c r="AE21" s="14">
        <f t="shared" si="1"/>
        <v>55</v>
      </c>
      <c r="AI21" s="15">
        <v>6.2E-2</v>
      </c>
      <c r="AJ21" s="13"/>
      <c r="AK21" s="17">
        <v>422.1</v>
      </c>
      <c r="AL21" s="1"/>
    </row>
    <row r="22" spans="1:38" x14ac:dyDescent="0.3">
      <c r="A22" s="60"/>
      <c r="B22" s="22">
        <v>0.60763888888888895</v>
      </c>
      <c r="C22" s="14">
        <v>2</v>
      </c>
      <c r="D22" s="40">
        <v>123</v>
      </c>
      <c r="E22" s="1">
        <v>2</v>
      </c>
      <c r="H22" s="17">
        <v>0.1101</v>
      </c>
      <c r="J22" s="41">
        <v>394.1</v>
      </c>
      <c r="M22" s="1"/>
      <c r="P22" s="11">
        <v>0.19791666666666666</v>
      </c>
      <c r="Q22" s="12">
        <v>6</v>
      </c>
      <c r="R22" s="39">
        <f t="shared" si="0"/>
        <v>98</v>
      </c>
      <c r="V22" s="16">
        <v>5.1299999999999998E-2</v>
      </c>
      <c r="X22" s="18"/>
      <c r="Y22" s="29">
        <v>805.1</v>
      </c>
      <c r="AA22" s="1"/>
      <c r="AC22" s="85">
        <v>10.562638888888889</v>
      </c>
      <c r="AD22" s="14">
        <v>2</v>
      </c>
      <c r="AE22" s="14">
        <f t="shared" si="1"/>
        <v>57</v>
      </c>
      <c r="AI22" s="15">
        <v>6.8000000000000005E-2</v>
      </c>
      <c r="AJ22" s="13"/>
      <c r="AK22" s="17">
        <v>411.1</v>
      </c>
      <c r="AL22" s="1"/>
    </row>
    <row r="23" spans="1:38" x14ac:dyDescent="0.3">
      <c r="A23" s="60"/>
      <c r="B23" s="22">
        <v>0.60902777777777783</v>
      </c>
      <c r="C23" s="14">
        <v>2</v>
      </c>
      <c r="D23" s="40">
        <v>125</v>
      </c>
      <c r="E23" s="1">
        <v>3</v>
      </c>
      <c r="H23" s="17">
        <v>0.1016</v>
      </c>
      <c r="J23" s="41">
        <v>378.3</v>
      </c>
      <c r="K23" s="7" t="s">
        <v>19</v>
      </c>
      <c r="M23" s="1"/>
      <c r="P23" s="11">
        <v>0.19930555555555554</v>
      </c>
      <c r="Q23" s="12">
        <v>2</v>
      </c>
      <c r="R23" s="39">
        <f t="shared" si="0"/>
        <v>100</v>
      </c>
      <c r="V23" s="16">
        <v>5.2299999999999999E-2</v>
      </c>
      <c r="X23" s="18"/>
      <c r="Y23" s="29">
        <v>752</v>
      </c>
      <c r="AA23" s="1"/>
      <c r="AC23" s="85">
        <v>10.564027777777778</v>
      </c>
      <c r="AD23" s="14">
        <v>2</v>
      </c>
      <c r="AE23" s="14">
        <f t="shared" si="1"/>
        <v>59</v>
      </c>
      <c r="AI23" s="15">
        <v>6.4699999999999994E-2</v>
      </c>
      <c r="AJ23" s="13"/>
      <c r="AK23" s="17">
        <v>462</v>
      </c>
      <c r="AL23" s="1"/>
    </row>
    <row r="24" spans="1:38" x14ac:dyDescent="0.3">
      <c r="A24" s="60"/>
      <c r="B24" s="22">
        <v>0.61041666666666672</v>
      </c>
      <c r="C24" s="14">
        <v>2</v>
      </c>
      <c r="D24" s="40">
        <v>127</v>
      </c>
      <c r="E24" s="1">
        <v>4</v>
      </c>
      <c r="H24" s="21">
        <v>0.10199999999999999</v>
      </c>
      <c r="J24" s="41">
        <v>367.1</v>
      </c>
      <c r="M24" s="1"/>
      <c r="P24" s="11">
        <v>0.19999999999999998</v>
      </c>
      <c r="Q24" s="12">
        <v>1</v>
      </c>
      <c r="R24" s="39">
        <f t="shared" si="0"/>
        <v>101</v>
      </c>
      <c r="V24" s="16">
        <v>5.5199999999999999E-2</v>
      </c>
      <c r="X24" s="17">
        <v>710.1</v>
      </c>
      <c r="Y24" s="84">
        <v>710.1</v>
      </c>
      <c r="AA24" s="1"/>
      <c r="AC24" s="85">
        <v>10.564722222222223</v>
      </c>
      <c r="AD24" s="14">
        <v>1</v>
      </c>
      <c r="AE24" s="14">
        <f t="shared" si="1"/>
        <v>60</v>
      </c>
      <c r="AI24" s="15">
        <v>6.5799999999999997E-2</v>
      </c>
      <c r="AJ24" s="13"/>
      <c r="AK24" s="17">
        <v>374.6</v>
      </c>
      <c r="AL24" s="1"/>
    </row>
    <row r="25" spans="1:38" x14ac:dyDescent="0.3">
      <c r="A25" s="60"/>
      <c r="B25" s="22">
        <v>0.61111111111111105</v>
      </c>
      <c r="C25" s="14">
        <v>1</v>
      </c>
      <c r="D25" s="40">
        <v>128</v>
      </c>
      <c r="E25" s="1">
        <v>5</v>
      </c>
      <c r="H25" s="17">
        <v>7.8600000000000003E-2</v>
      </c>
      <c r="J25" s="41">
        <v>405.1</v>
      </c>
      <c r="M25" s="1"/>
      <c r="P25" s="11">
        <v>0.20208333333333331</v>
      </c>
      <c r="Q25" s="12">
        <v>3</v>
      </c>
      <c r="R25" s="39">
        <f t="shared" si="0"/>
        <v>104</v>
      </c>
      <c r="V25" s="16">
        <v>4.0500000000000001E-2</v>
      </c>
      <c r="X25" s="17">
        <v>666.7</v>
      </c>
      <c r="Y25" s="84">
        <v>666.7</v>
      </c>
      <c r="AA25" s="1"/>
      <c r="AC25" s="85">
        <v>10.565416666666668</v>
      </c>
      <c r="AD25" s="14">
        <v>1</v>
      </c>
      <c r="AE25" s="14">
        <f t="shared" si="1"/>
        <v>61</v>
      </c>
      <c r="AI25" s="15">
        <v>6.7000000000000004E-2</v>
      </c>
      <c r="AJ25" s="13"/>
      <c r="AK25" s="17">
        <v>387.6</v>
      </c>
      <c r="AL25" s="1"/>
    </row>
    <row r="26" spans="1:38" x14ac:dyDescent="0.3">
      <c r="A26" s="60"/>
      <c r="B26" s="22">
        <v>0.61249999999999993</v>
      </c>
      <c r="C26" s="14">
        <v>2</v>
      </c>
      <c r="D26" s="40">
        <v>130</v>
      </c>
      <c r="E26" s="1">
        <v>6</v>
      </c>
      <c r="H26" s="17">
        <v>9.8900000000000002E-2</v>
      </c>
      <c r="J26" s="41">
        <v>371.6</v>
      </c>
      <c r="M26" s="1"/>
      <c r="P26" s="11">
        <v>0.20416666666666669</v>
      </c>
      <c r="Q26" s="12">
        <v>3</v>
      </c>
      <c r="R26" s="39">
        <f t="shared" si="0"/>
        <v>107</v>
      </c>
      <c r="V26" s="16">
        <v>4.1599999999999998E-2</v>
      </c>
      <c r="X26" s="17">
        <v>665.9</v>
      </c>
      <c r="Y26" s="84">
        <v>665.9</v>
      </c>
      <c r="AA26" s="1"/>
      <c r="AC26" s="85">
        <v>10.571666666666667</v>
      </c>
      <c r="AD26" s="14">
        <v>9</v>
      </c>
      <c r="AE26" s="14">
        <f t="shared" si="1"/>
        <v>70</v>
      </c>
      <c r="AI26" s="15">
        <v>6.7599999999999993E-2</v>
      </c>
      <c r="AJ26" s="13"/>
      <c r="AK26" s="17"/>
      <c r="AL26" s="1"/>
    </row>
    <row r="27" spans="1:38" x14ac:dyDescent="0.3">
      <c r="A27" s="60"/>
      <c r="B27" s="22">
        <v>0.61319444444444449</v>
      </c>
      <c r="C27" s="14">
        <v>1</v>
      </c>
      <c r="D27" s="40">
        <v>131</v>
      </c>
      <c r="E27" s="1">
        <v>7</v>
      </c>
      <c r="H27" s="21">
        <v>0.106</v>
      </c>
      <c r="J27" s="41">
        <v>342.5</v>
      </c>
      <c r="M27" s="1"/>
      <c r="P27" s="11">
        <v>0.20555555555555557</v>
      </c>
      <c r="Q27" s="12">
        <v>3</v>
      </c>
      <c r="R27" s="39">
        <f t="shared" si="0"/>
        <v>110</v>
      </c>
      <c r="V27" s="16">
        <v>5.2400000000000002E-2</v>
      </c>
      <c r="X27" s="17">
        <v>738.5</v>
      </c>
      <c r="Y27" s="84">
        <v>738.5</v>
      </c>
      <c r="AA27" s="1"/>
      <c r="AC27" s="85">
        <v>10.573055555555555</v>
      </c>
      <c r="AD27" s="14">
        <v>2</v>
      </c>
      <c r="AE27" s="14">
        <f t="shared" si="1"/>
        <v>72</v>
      </c>
      <c r="AI27" s="15">
        <v>7.0900000000000005E-2</v>
      </c>
      <c r="AJ27" s="13"/>
      <c r="AL27" s="1"/>
    </row>
    <row r="28" spans="1:38" x14ac:dyDescent="0.3">
      <c r="A28" s="60"/>
      <c r="B28" s="22">
        <v>0.61527777777777781</v>
      </c>
      <c r="C28" s="14">
        <v>3</v>
      </c>
      <c r="D28" s="40">
        <v>134</v>
      </c>
      <c r="E28" s="1">
        <v>8</v>
      </c>
      <c r="H28" s="17">
        <v>8.9099999999999999E-2</v>
      </c>
      <c r="J28" s="41">
        <v>419.1</v>
      </c>
      <c r="M28" s="1"/>
      <c r="P28" s="11">
        <v>0.20694444444444446</v>
      </c>
      <c r="Q28" s="12">
        <v>2</v>
      </c>
      <c r="R28" s="39">
        <f t="shared" si="0"/>
        <v>112</v>
      </c>
      <c r="V28" s="16">
        <v>5.8599999999999999E-2</v>
      </c>
      <c r="X28" s="17"/>
      <c r="Y28" s="17">
        <v>857.3</v>
      </c>
      <c r="AA28" s="1"/>
      <c r="AJ28" s="13"/>
      <c r="AL28" s="1"/>
    </row>
    <row r="29" spans="1:38" x14ac:dyDescent="0.3">
      <c r="A29" s="60"/>
      <c r="B29" s="22">
        <v>0.6166666666666667</v>
      </c>
      <c r="C29" s="14">
        <v>2</v>
      </c>
      <c r="D29" s="40">
        <v>136</v>
      </c>
      <c r="E29" s="1">
        <v>9</v>
      </c>
      <c r="H29" s="17">
        <v>9.2100000000000001E-2</v>
      </c>
      <c r="J29" s="41">
        <v>351.8</v>
      </c>
      <c r="M29" s="1"/>
      <c r="P29" s="11">
        <v>0.20833333333333334</v>
      </c>
      <c r="Q29" s="12">
        <v>2</v>
      </c>
      <c r="R29" s="39">
        <f t="shared" si="0"/>
        <v>114</v>
      </c>
      <c r="V29" s="16">
        <v>0.05</v>
      </c>
      <c r="X29" s="17"/>
      <c r="Y29" s="84">
        <v>811.4</v>
      </c>
      <c r="AA29" s="1"/>
      <c r="AJ29" s="13"/>
      <c r="AL29" s="1"/>
    </row>
    <row r="30" spans="1:38" x14ac:dyDescent="0.3">
      <c r="A30" s="60"/>
      <c r="B30" s="22">
        <v>0.61805555555555558</v>
      </c>
      <c r="C30" s="14">
        <v>2</v>
      </c>
      <c r="D30" s="40">
        <v>138</v>
      </c>
      <c r="E30" s="1">
        <v>10</v>
      </c>
      <c r="H30" s="21">
        <v>0.11</v>
      </c>
      <c r="J30" s="41">
        <v>400.9</v>
      </c>
      <c r="M30" s="1"/>
      <c r="P30" s="11">
        <v>0.21111111111111111</v>
      </c>
      <c r="Q30" s="12">
        <v>4</v>
      </c>
      <c r="R30" s="39">
        <f t="shared" si="0"/>
        <v>118</v>
      </c>
      <c r="V30" s="16">
        <v>0.06</v>
      </c>
      <c r="X30" s="18"/>
      <c r="Y30" s="29">
        <v>860</v>
      </c>
      <c r="AA30" s="1"/>
      <c r="AJ30" s="13"/>
      <c r="AL30" s="1"/>
    </row>
    <row r="31" spans="1:38" x14ac:dyDescent="0.3">
      <c r="A31" s="60"/>
      <c r="B31" s="22">
        <v>0.65208333333333335</v>
      </c>
      <c r="C31" s="12">
        <v>49</v>
      </c>
      <c r="D31" s="39">
        <v>187</v>
      </c>
      <c r="E31" s="1">
        <v>1</v>
      </c>
      <c r="H31" s="21">
        <v>0.15010000000000001</v>
      </c>
      <c r="J31" s="41">
        <v>391.5</v>
      </c>
      <c r="M31" s="1"/>
      <c r="P31" s="11">
        <v>0.21458333333333335</v>
      </c>
      <c r="Q31" s="12">
        <v>5</v>
      </c>
      <c r="R31" s="39">
        <f t="shared" si="0"/>
        <v>123</v>
      </c>
      <c r="V31" s="16">
        <v>6.7100000000000007E-2</v>
      </c>
      <c r="X31" s="17">
        <v>704.8</v>
      </c>
      <c r="Y31" s="84">
        <v>704.8</v>
      </c>
      <c r="AA31" s="1"/>
      <c r="AJ31" s="13"/>
      <c r="AL31" s="1"/>
    </row>
    <row r="32" spans="1:38" x14ac:dyDescent="0.3">
      <c r="A32" s="60"/>
      <c r="B32" s="22">
        <v>0.65555555555555556</v>
      </c>
      <c r="C32" s="12">
        <v>5</v>
      </c>
      <c r="D32" s="39">
        <v>192</v>
      </c>
      <c r="E32" s="1">
        <v>2</v>
      </c>
      <c r="H32" s="21">
        <v>0.152</v>
      </c>
      <c r="J32" s="41">
        <v>233.5</v>
      </c>
      <c r="M32" s="1"/>
      <c r="P32" s="11">
        <v>0.22777777777777777</v>
      </c>
      <c r="Q32" s="12">
        <v>19</v>
      </c>
      <c r="R32" s="39">
        <f t="shared" si="0"/>
        <v>142</v>
      </c>
      <c r="V32" s="16"/>
      <c r="X32" s="17">
        <v>461.7</v>
      </c>
      <c r="Y32" s="84">
        <v>461.7</v>
      </c>
      <c r="AA32" s="1"/>
      <c r="AJ32" s="13"/>
      <c r="AL32" s="1"/>
    </row>
    <row r="33" spans="1:38" x14ac:dyDescent="0.3">
      <c r="A33" s="60"/>
      <c r="B33" s="22">
        <v>0.65694444444444444</v>
      </c>
      <c r="C33" s="12">
        <v>2</v>
      </c>
      <c r="D33" s="39">
        <v>194</v>
      </c>
      <c r="E33" s="1">
        <v>3</v>
      </c>
      <c r="H33" s="21">
        <v>0.13400000000000001</v>
      </c>
      <c r="J33" s="41">
        <v>237.7</v>
      </c>
      <c r="K33" s="7" t="s">
        <v>19</v>
      </c>
      <c r="M33" s="1"/>
      <c r="P33" s="11">
        <v>0.22916666666666666</v>
      </c>
      <c r="Q33" s="12">
        <v>2</v>
      </c>
      <c r="R33" s="39">
        <f t="shared" si="0"/>
        <v>144</v>
      </c>
      <c r="V33" s="16"/>
      <c r="X33" s="17">
        <v>557.70000000000005</v>
      </c>
      <c r="Y33" s="84">
        <v>557.70000000000005</v>
      </c>
      <c r="AA33" s="1"/>
      <c r="AJ33" s="13"/>
      <c r="AL33" s="1"/>
    </row>
    <row r="34" spans="1:38" x14ac:dyDescent="0.3">
      <c r="A34" s="60"/>
      <c r="B34" s="22">
        <v>0.65833333333333333</v>
      </c>
      <c r="C34" s="12">
        <v>2</v>
      </c>
      <c r="D34" s="39">
        <v>196</v>
      </c>
      <c r="E34" s="1">
        <v>4</v>
      </c>
      <c r="H34" s="21">
        <v>0.12920000000000001</v>
      </c>
      <c r="J34" s="41">
        <v>199.2</v>
      </c>
      <c r="M34" s="1"/>
      <c r="P34" s="11">
        <v>0.2298611111111111</v>
      </c>
      <c r="Q34" s="14">
        <v>1</v>
      </c>
      <c r="R34" s="39">
        <f t="shared" si="0"/>
        <v>145</v>
      </c>
      <c r="V34" s="15">
        <v>5.8900000000000001E-2</v>
      </c>
      <c r="X34" s="18">
        <v>575.6</v>
      </c>
      <c r="Y34" s="29">
        <v>575.6</v>
      </c>
      <c r="AA34" s="1"/>
      <c r="AJ34" s="13"/>
      <c r="AL34" s="1"/>
    </row>
    <row r="35" spans="1:38" x14ac:dyDescent="0.3">
      <c r="A35" s="60"/>
      <c r="B35" s="22">
        <v>0.65972222222222221</v>
      </c>
      <c r="C35" s="12">
        <v>2</v>
      </c>
      <c r="D35" s="39">
        <v>198</v>
      </c>
      <c r="E35" s="1">
        <v>5</v>
      </c>
      <c r="H35" s="21">
        <v>0.13070000000000001</v>
      </c>
      <c r="J35" s="41">
        <v>203.1</v>
      </c>
      <c r="M35" s="1"/>
      <c r="P35" s="11">
        <v>0.23124999999999998</v>
      </c>
      <c r="Q35" s="14">
        <v>2</v>
      </c>
      <c r="R35" s="39">
        <f t="shared" si="0"/>
        <v>147</v>
      </c>
      <c r="V35" s="15">
        <v>6.9900000000000004E-2</v>
      </c>
      <c r="X35" s="18">
        <v>557.9</v>
      </c>
      <c r="Y35" s="29">
        <v>557.9</v>
      </c>
      <c r="AA35" s="1"/>
      <c r="AL35" s="1"/>
    </row>
    <row r="36" spans="1:38" x14ac:dyDescent="0.3">
      <c r="A36" s="60"/>
      <c r="B36" s="22">
        <v>0.66111111111111109</v>
      </c>
      <c r="C36" s="12">
        <v>2</v>
      </c>
      <c r="D36" s="39">
        <v>200</v>
      </c>
      <c r="E36" s="1">
        <v>6</v>
      </c>
      <c r="H36" s="21">
        <v>9.9400000000000002E-2</v>
      </c>
      <c r="J36" s="41">
        <v>201.2</v>
      </c>
      <c r="M36" s="1"/>
      <c r="O36" s="10">
        <v>43522</v>
      </c>
      <c r="P36" s="22">
        <v>0.41111111111111115</v>
      </c>
      <c r="Q36" s="12">
        <v>979</v>
      </c>
      <c r="R36" s="39">
        <f t="shared" si="0"/>
        <v>1126</v>
      </c>
      <c r="V36" s="15"/>
      <c r="X36" s="18">
        <v>72.3</v>
      </c>
      <c r="Y36" s="29">
        <v>72.3</v>
      </c>
      <c r="AA36" s="1"/>
      <c r="AL36" s="1"/>
    </row>
    <row r="37" spans="1:38" x14ac:dyDescent="0.3">
      <c r="A37" s="60"/>
      <c r="B37" s="22">
        <v>0.66319444444444442</v>
      </c>
      <c r="C37" s="12">
        <v>3</v>
      </c>
      <c r="D37" s="39">
        <v>203</v>
      </c>
      <c r="E37" s="1">
        <v>7</v>
      </c>
      <c r="H37" s="21">
        <v>0.1081</v>
      </c>
      <c r="J37" s="41">
        <v>254.8</v>
      </c>
      <c r="M37" s="1"/>
      <c r="P37" s="22">
        <v>0.41597222222222219</v>
      </c>
      <c r="Q37" s="12">
        <v>7</v>
      </c>
      <c r="R37" s="39">
        <f t="shared" si="0"/>
        <v>1133</v>
      </c>
      <c r="V37" s="15">
        <v>9.4E-2</v>
      </c>
      <c r="X37" s="18">
        <v>78</v>
      </c>
      <c r="Y37" s="29">
        <v>78</v>
      </c>
      <c r="AA37" s="1"/>
      <c r="AL37" s="1"/>
    </row>
    <row r="38" spans="1:38" x14ac:dyDescent="0.3">
      <c r="A38" s="60"/>
      <c r="B38" s="22">
        <v>0.66527777777777775</v>
      </c>
      <c r="C38" s="12">
        <v>3</v>
      </c>
      <c r="D38" s="39">
        <v>206</v>
      </c>
      <c r="E38" s="1">
        <v>8</v>
      </c>
      <c r="H38" s="21">
        <v>0.10970000000000001</v>
      </c>
      <c r="J38" s="41">
        <v>232.9</v>
      </c>
      <c r="M38" s="1"/>
      <c r="P38" s="22">
        <v>0.41736111111111113</v>
      </c>
      <c r="Q38" s="12">
        <v>2</v>
      </c>
      <c r="R38" s="39">
        <f t="shared" si="0"/>
        <v>1135</v>
      </c>
      <c r="V38" s="15">
        <v>0.17810000000000001</v>
      </c>
      <c r="X38" s="18">
        <v>77.5</v>
      </c>
      <c r="Y38" s="29">
        <v>77.5</v>
      </c>
      <c r="AA38" s="1"/>
      <c r="AL38" s="1"/>
    </row>
    <row r="39" spans="1:38" x14ac:dyDescent="0.3">
      <c r="A39" s="60"/>
      <c r="B39" s="22">
        <v>0.66666666666666663</v>
      </c>
      <c r="C39" s="12">
        <v>2</v>
      </c>
      <c r="D39" s="39">
        <v>208</v>
      </c>
      <c r="E39" s="1">
        <v>9</v>
      </c>
      <c r="H39" s="21">
        <v>0.1154</v>
      </c>
      <c r="J39" s="41">
        <v>219.2</v>
      </c>
      <c r="M39" s="1"/>
      <c r="P39" s="22">
        <v>0.4201388888888889</v>
      </c>
      <c r="Q39" s="12">
        <v>4</v>
      </c>
      <c r="R39" s="39">
        <f t="shared" si="0"/>
        <v>1139</v>
      </c>
      <c r="V39" s="15">
        <v>0.40010000000000001</v>
      </c>
      <c r="X39" s="18">
        <v>80.3</v>
      </c>
      <c r="Y39" s="29">
        <v>80.3</v>
      </c>
      <c r="AA39" s="1"/>
      <c r="AL39" s="1"/>
    </row>
    <row r="40" spans="1:38" x14ac:dyDescent="0.3">
      <c r="A40" s="60"/>
      <c r="B40" s="22">
        <v>0.66875000000000007</v>
      </c>
      <c r="C40" s="12">
        <v>3</v>
      </c>
      <c r="D40" s="39">
        <v>211</v>
      </c>
      <c r="E40" s="1">
        <v>10</v>
      </c>
      <c r="H40" s="21">
        <v>0.13600000000000001</v>
      </c>
      <c r="J40" s="41">
        <v>200.7</v>
      </c>
      <c r="M40" s="1"/>
      <c r="P40" s="22">
        <v>0.42152777777777778</v>
      </c>
      <c r="Q40" s="12">
        <v>2</v>
      </c>
      <c r="R40" s="39">
        <f t="shared" si="0"/>
        <v>1141</v>
      </c>
      <c r="V40" s="15">
        <v>0.41089999999999999</v>
      </c>
      <c r="X40" s="18">
        <v>80</v>
      </c>
      <c r="Y40" s="29">
        <v>80</v>
      </c>
      <c r="AA40" s="1"/>
      <c r="AL40" s="1"/>
    </row>
    <row r="41" spans="1:38" x14ac:dyDescent="0.3">
      <c r="A41" s="60"/>
      <c r="B41" s="22">
        <v>0.73263888888888884</v>
      </c>
      <c r="C41" s="12">
        <v>92</v>
      </c>
      <c r="E41" s="1">
        <v>1</v>
      </c>
      <c r="H41" s="21">
        <v>0.12640000000000001</v>
      </c>
      <c r="J41" s="41">
        <v>262.7</v>
      </c>
      <c r="M41" s="1"/>
      <c r="P41" s="22">
        <v>0.42291666666666666</v>
      </c>
      <c r="Q41" s="12">
        <v>2</v>
      </c>
      <c r="R41" s="39">
        <f t="shared" si="0"/>
        <v>1143</v>
      </c>
      <c r="V41" s="15">
        <v>0.4899</v>
      </c>
      <c r="X41" s="18">
        <v>82.1</v>
      </c>
      <c r="Y41" s="29">
        <v>82.1</v>
      </c>
      <c r="AA41" s="1"/>
      <c r="AL41" s="1"/>
    </row>
    <row r="42" spans="1:38" x14ac:dyDescent="0.3">
      <c r="A42" s="60"/>
      <c r="B42" s="22">
        <v>0.73333333333333339</v>
      </c>
      <c r="C42" s="12">
        <v>1</v>
      </c>
      <c r="D42" s="39">
        <v>304</v>
      </c>
      <c r="E42" s="1">
        <v>2</v>
      </c>
      <c r="H42" s="21">
        <v>0.1308</v>
      </c>
      <c r="J42" s="41">
        <v>188.8</v>
      </c>
      <c r="M42" s="1"/>
      <c r="P42" s="22">
        <v>0.42430555555555555</v>
      </c>
      <c r="Q42" s="12">
        <v>2</v>
      </c>
      <c r="R42" s="39">
        <f t="shared" si="0"/>
        <v>1145</v>
      </c>
      <c r="V42" s="15">
        <v>0.42120000000000002</v>
      </c>
      <c r="X42" s="18">
        <v>77.400000000000006</v>
      </c>
      <c r="Y42" s="29">
        <v>77.400000000000006</v>
      </c>
      <c r="AA42" s="1"/>
      <c r="AL42" s="1"/>
    </row>
    <row r="43" spans="1:38" x14ac:dyDescent="0.3">
      <c r="A43" s="60"/>
      <c r="B43" s="22">
        <v>0.73541666666666661</v>
      </c>
      <c r="C43" s="12">
        <v>3</v>
      </c>
      <c r="D43" s="39">
        <v>307</v>
      </c>
      <c r="E43" s="1">
        <v>3</v>
      </c>
      <c r="H43" s="21">
        <v>0.14000000000000001</v>
      </c>
      <c r="J43" s="41">
        <v>201.4</v>
      </c>
      <c r="K43" s="7" t="s">
        <v>19</v>
      </c>
      <c r="M43" s="1"/>
      <c r="P43" s="22">
        <v>0.64722222222222225</v>
      </c>
      <c r="Q43" s="12">
        <v>321</v>
      </c>
      <c r="R43" s="39">
        <f t="shared" si="0"/>
        <v>1466</v>
      </c>
      <c r="V43" s="15">
        <v>0.43070000000000003</v>
      </c>
      <c r="X43" s="17">
        <v>76.7</v>
      </c>
      <c r="Y43" s="84">
        <v>76.7</v>
      </c>
      <c r="AA43" s="1"/>
      <c r="AL43" s="1"/>
    </row>
    <row r="44" spans="1:38" x14ac:dyDescent="0.3">
      <c r="A44" s="60"/>
      <c r="B44" s="22">
        <v>0.73611111111111116</v>
      </c>
      <c r="C44" s="12">
        <v>1</v>
      </c>
      <c r="D44" s="39">
        <v>308</v>
      </c>
      <c r="E44" s="1">
        <v>4</v>
      </c>
      <c r="H44" s="21">
        <v>0.1371</v>
      </c>
      <c r="J44" s="41">
        <v>218.1</v>
      </c>
      <c r="M44" s="1"/>
      <c r="P44" s="22">
        <v>0.65625</v>
      </c>
      <c r="Q44" s="12">
        <v>13</v>
      </c>
      <c r="R44" s="39">
        <f t="shared" si="0"/>
        <v>1479</v>
      </c>
      <c r="V44" s="17">
        <v>0.37119999999999997</v>
      </c>
      <c r="X44" s="17">
        <v>75.400000000000006</v>
      </c>
      <c r="Y44" s="84">
        <v>75.400000000000006</v>
      </c>
      <c r="AA44" s="1"/>
      <c r="AL44" s="1"/>
    </row>
    <row r="45" spans="1:38" x14ac:dyDescent="0.3">
      <c r="A45" s="60"/>
      <c r="B45" s="22">
        <v>0.73819444444444438</v>
      </c>
      <c r="C45" s="12">
        <v>3</v>
      </c>
      <c r="D45" s="39">
        <v>311</v>
      </c>
      <c r="E45" s="1">
        <v>5</v>
      </c>
      <c r="H45" s="21">
        <v>0.1288</v>
      </c>
      <c r="J45" s="41">
        <v>204.2</v>
      </c>
      <c r="M45" s="1"/>
      <c r="P45" s="22">
        <v>0.65763888888888888</v>
      </c>
      <c r="Q45" s="12">
        <v>2</v>
      </c>
      <c r="R45" s="39">
        <f t="shared" si="0"/>
        <v>1481</v>
      </c>
      <c r="V45" s="21">
        <v>0.32900000000000001</v>
      </c>
      <c r="X45" s="17">
        <v>73.8</v>
      </c>
      <c r="Y45" s="84">
        <v>73.8</v>
      </c>
      <c r="AA45" s="1"/>
      <c r="AL45" s="1"/>
    </row>
    <row r="46" spans="1:38" x14ac:dyDescent="0.3">
      <c r="A46" s="60"/>
      <c r="B46" s="22">
        <v>0.73958333333333337</v>
      </c>
      <c r="C46" s="12">
        <v>2</v>
      </c>
      <c r="D46" s="39">
        <v>313</v>
      </c>
      <c r="E46" s="1">
        <v>6</v>
      </c>
      <c r="H46" s="21">
        <v>0.1376</v>
      </c>
      <c r="J46" s="41">
        <v>196.2</v>
      </c>
      <c r="M46" s="1"/>
      <c r="P46" s="22">
        <v>0.65833333333333333</v>
      </c>
      <c r="Q46" s="12">
        <v>1</v>
      </c>
      <c r="R46" s="39">
        <f t="shared" si="0"/>
        <v>1482</v>
      </c>
      <c r="X46" s="17">
        <v>75.099999999999994</v>
      </c>
      <c r="Y46" s="84">
        <v>75.099999999999994</v>
      </c>
      <c r="AA46" s="1"/>
      <c r="AL46" s="1"/>
    </row>
    <row r="47" spans="1:38" x14ac:dyDescent="0.3">
      <c r="A47" s="60"/>
      <c r="B47" s="22"/>
      <c r="C47" s="12"/>
      <c r="D47" s="39"/>
      <c r="H47" s="21"/>
      <c r="J47" s="41"/>
      <c r="M47" s="1"/>
      <c r="P47" s="22">
        <v>0.70277777777777783</v>
      </c>
      <c r="Q47" s="12">
        <v>4</v>
      </c>
      <c r="R47" s="39">
        <f t="shared" si="0"/>
        <v>1486</v>
      </c>
      <c r="X47" s="17">
        <v>73.7</v>
      </c>
      <c r="Y47" s="84">
        <v>73.7</v>
      </c>
      <c r="AA47" s="1"/>
      <c r="AL47" s="1"/>
    </row>
    <row r="48" spans="1:38" x14ac:dyDescent="0.3">
      <c r="A48" s="60">
        <v>43522</v>
      </c>
      <c r="B48" s="22">
        <v>0.42430555555555555</v>
      </c>
      <c r="E48" s="1">
        <v>1</v>
      </c>
      <c r="H48" s="21">
        <v>0.30959999999999999</v>
      </c>
      <c r="J48" s="41">
        <v>82.7</v>
      </c>
      <c r="M48" s="1"/>
      <c r="P48" s="22">
        <v>0.74791666666666667</v>
      </c>
      <c r="Q48" s="12">
        <v>5</v>
      </c>
      <c r="R48" s="39">
        <f t="shared" si="0"/>
        <v>1491</v>
      </c>
      <c r="X48" s="17">
        <v>72.599999999999994</v>
      </c>
      <c r="Y48" s="84">
        <v>72.599999999999994</v>
      </c>
      <c r="AA48" s="1"/>
      <c r="AL48" s="1"/>
    </row>
    <row r="49" spans="1:38" x14ac:dyDescent="0.3">
      <c r="A49" s="60"/>
      <c r="B49" s="22">
        <v>0.42569444444444443</v>
      </c>
      <c r="C49" s="12">
        <v>2</v>
      </c>
      <c r="D49" s="39">
        <v>1302</v>
      </c>
      <c r="E49" s="1">
        <v>2</v>
      </c>
      <c r="H49" s="17">
        <v>0.30120000000000002</v>
      </c>
      <c r="J49" s="41">
        <v>77.7</v>
      </c>
      <c r="M49" s="1"/>
      <c r="O49" s="10">
        <v>43524</v>
      </c>
      <c r="P49" s="22">
        <v>0.41666666666666669</v>
      </c>
      <c r="Q49" s="12">
        <v>3180</v>
      </c>
      <c r="R49" s="39">
        <f t="shared" si="0"/>
        <v>4671</v>
      </c>
      <c r="X49" s="17">
        <v>69.5</v>
      </c>
      <c r="Y49" s="84">
        <v>69.5</v>
      </c>
      <c r="AA49" s="1"/>
      <c r="AL49" s="1"/>
    </row>
    <row r="50" spans="1:38" x14ac:dyDescent="0.3">
      <c r="A50" s="60"/>
      <c r="B50" s="22">
        <v>0.4284722222222222</v>
      </c>
      <c r="C50" s="12">
        <v>4</v>
      </c>
      <c r="D50" s="39">
        <v>1306</v>
      </c>
      <c r="E50" s="1">
        <v>3</v>
      </c>
      <c r="J50" s="41">
        <v>75.400000000000006</v>
      </c>
      <c r="M50" s="1"/>
      <c r="P50" s="22">
        <v>0.4236111111111111</v>
      </c>
      <c r="Q50" s="12">
        <v>10</v>
      </c>
      <c r="R50" s="39">
        <f t="shared" si="0"/>
        <v>4681</v>
      </c>
      <c r="X50" s="17">
        <v>857</v>
      </c>
      <c r="Y50" s="84">
        <v>857</v>
      </c>
      <c r="AA50" s="1"/>
      <c r="AL50" s="1"/>
    </row>
    <row r="51" spans="1:38" x14ac:dyDescent="0.3">
      <c r="A51" s="60"/>
      <c r="B51" s="22">
        <v>0.4291666666666667</v>
      </c>
      <c r="C51" s="12">
        <v>1</v>
      </c>
      <c r="D51" s="39">
        <v>1307</v>
      </c>
      <c r="E51" s="1">
        <v>4</v>
      </c>
      <c r="J51" s="41">
        <v>85.9</v>
      </c>
      <c r="M51" s="1"/>
      <c r="P51" s="22"/>
      <c r="Q51" s="12"/>
      <c r="R51" s="39"/>
      <c r="X51" s="17">
        <v>1287.8</v>
      </c>
      <c r="Y51" s="84">
        <v>1287.8</v>
      </c>
      <c r="AA51" s="1"/>
      <c r="AL51" s="1"/>
    </row>
    <row r="52" spans="1:38" x14ac:dyDescent="0.3">
      <c r="A52" s="60"/>
      <c r="B52" s="22">
        <v>0.43055555555555558</v>
      </c>
      <c r="C52" s="12">
        <v>2</v>
      </c>
      <c r="D52" s="39">
        <v>1309</v>
      </c>
      <c r="E52" s="1">
        <v>5</v>
      </c>
      <c r="J52" s="41">
        <v>84.7</v>
      </c>
      <c r="M52" s="1"/>
      <c r="AA52" s="1"/>
      <c r="AL52" s="1"/>
    </row>
    <row r="53" spans="1:38" x14ac:dyDescent="0.3">
      <c r="A53" s="60"/>
      <c r="B53" s="22"/>
      <c r="E53" s="1">
        <v>6</v>
      </c>
      <c r="J53" s="41">
        <v>84.1</v>
      </c>
      <c r="K53" s="7" t="s">
        <v>19</v>
      </c>
      <c r="M53" s="1"/>
      <c r="AA53" s="1"/>
      <c r="AL53" s="1"/>
    </row>
    <row r="54" spans="1:38" x14ac:dyDescent="0.3">
      <c r="A54" s="60"/>
      <c r="B54" s="22">
        <v>0.43263888888888885</v>
      </c>
      <c r="C54" s="14">
        <v>3</v>
      </c>
      <c r="D54" s="40">
        <v>1312</v>
      </c>
      <c r="E54" s="1">
        <v>7</v>
      </c>
      <c r="H54" s="17">
        <v>0.44419999999999998</v>
      </c>
      <c r="J54" s="41">
        <v>78.3</v>
      </c>
      <c r="M54" s="1"/>
      <c r="AA54" s="1"/>
      <c r="AL54" s="1"/>
    </row>
    <row r="55" spans="1:38" x14ac:dyDescent="0.3">
      <c r="A55" s="60"/>
      <c r="B55" s="22">
        <v>0.62986111111111109</v>
      </c>
      <c r="C55" s="14"/>
      <c r="D55" s="40"/>
      <c r="E55" s="1">
        <v>8</v>
      </c>
      <c r="H55" s="17">
        <v>0.35809999999999997</v>
      </c>
      <c r="J55" s="41">
        <v>92.2</v>
      </c>
      <c r="M55" s="1"/>
      <c r="AA55" s="1"/>
      <c r="AL55" s="1"/>
    </row>
    <row r="56" spans="1:38" x14ac:dyDescent="0.3">
      <c r="A56" s="60"/>
      <c r="B56" s="22">
        <v>0.63124999999999998</v>
      </c>
      <c r="C56" s="14">
        <v>2</v>
      </c>
      <c r="D56" s="40">
        <v>1596</v>
      </c>
      <c r="E56" s="1">
        <v>9</v>
      </c>
      <c r="J56" s="42">
        <v>86</v>
      </c>
      <c r="M56" s="1"/>
      <c r="AA56" s="1"/>
      <c r="AL56" s="1"/>
    </row>
    <row r="57" spans="1:38" x14ac:dyDescent="0.3">
      <c r="A57" s="60"/>
      <c r="B57" s="22">
        <v>0.63263888888888886</v>
      </c>
      <c r="C57" s="14">
        <v>2</v>
      </c>
      <c r="D57" s="40">
        <v>1598</v>
      </c>
      <c r="E57" s="1">
        <v>10</v>
      </c>
      <c r="H57" s="17">
        <v>0.32969999999999999</v>
      </c>
      <c r="J57" s="41">
        <v>87.7</v>
      </c>
      <c r="M57" s="1"/>
      <c r="AA57" s="1"/>
      <c r="AL57" s="1"/>
    </row>
    <row r="58" spans="1:38" x14ac:dyDescent="0.3">
      <c r="A58" s="60"/>
      <c r="B58" s="22">
        <v>0.63541666666666663</v>
      </c>
      <c r="C58" s="14">
        <v>4</v>
      </c>
      <c r="D58" s="40">
        <v>1602</v>
      </c>
      <c r="E58" s="1">
        <v>1</v>
      </c>
      <c r="H58" s="21">
        <v>0.33</v>
      </c>
      <c r="J58" s="49">
        <v>78.2</v>
      </c>
      <c r="M58" s="1"/>
      <c r="AA58" s="1"/>
      <c r="AL58" s="1"/>
    </row>
    <row r="59" spans="1:38" x14ac:dyDescent="0.3">
      <c r="A59" s="60"/>
      <c r="B59" s="22">
        <v>0.65069444444444446</v>
      </c>
      <c r="C59" s="14">
        <v>22</v>
      </c>
      <c r="D59" s="40">
        <v>1624</v>
      </c>
      <c r="E59" s="1">
        <v>2</v>
      </c>
      <c r="H59" s="21">
        <v>0.34039999999999998</v>
      </c>
      <c r="J59" s="49">
        <v>74.2</v>
      </c>
      <c r="M59" s="1"/>
      <c r="AA59" s="1"/>
      <c r="AL59" s="1"/>
    </row>
    <row r="60" spans="1:38" x14ac:dyDescent="0.3">
      <c r="A60" s="60"/>
      <c r="B60" s="22">
        <v>0.65277777777777779</v>
      </c>
      <c r="C60" s="14">
        <v>3</v>
      </c>
      <c r="D60" s="40">
        <v>1627</v>
      </c>
      <c r="E60" s="1">
        <v>3</v>
      </c>
      <c r="H60" s="21">
        <v>0.30990000000000001</v>
      </c>
      <c r="J60" s="49">
        <v>73.900000000000006</v>
      </c>
      <c r="M60" s="1"/>
      <c r="AA60" s="1"/>
      <c r="AL60" s="1"/>
    </row>
    <row r="61" spans="1:38" x14ac:dyDescent="0.3">
      <c r="A61" s="60"/>
      <c r="B61" s="22"/>
      <c r="E61" s="1">
        <v>1</v>
      </c>
      <c r="H61" s="17">
        <v>0.34210000000000002</v>
      </c>
      <c r="J61" s="49">
        <v>50.3</v>
      </c>
      <c r="M61" s="1"/>
      <c r="AA61" s="1"/>
      <c r="AL61" s="1"/>
    </row>
    <row r="62" spans="1:38" x14ac:dyDescent="0.3">
      <c r="A62" s="60"/>
      <c r="M62" s="1"/>
      <c r="AA62" s="1"/>
      <c r="AL62" s="1"/>
    </row>
    <row r="63" spans="1:38" x14ac:dyDescent="0.3">
      <c r="A63" s="60"/>
      <c r="K63" s="7" t="s">
        <v>19</v>
      </c>
      <c r="M63" s="1"/>
      <c r="AA63" s="1"/>
      <c r="AL63" s="1"/>
    </row>
    <row r="64" spans="1:38" x14ac:dyDescent="0.3">
      <c r="A64" s="60">
        <v>43525</v>
      </c>
      <c r="B64" s="22">
        <v>0.52638888888888891</v>
      </c>
      <c r="C64" s="12"/>
      <c r="H64" s="17">
        <v>1.7899999999999999E-2</v>
      </c>
      <c r="J64" s="42">
        <v>414.9</v>
      </c>
      <c r="M64" s="1"/>
      <c r="AA64" s="1"/>
      <c r="AL64" s="1"/>
    </row>
    <row r="65" spans="1:38" x14ac:dyDescent="0.3">
      <c r="A65" s="60"/>
      <c r="B65" s="22">
        <v>0.52777777777777779</v>
      </c>
      <c r="C65" s="12">
        <v>2</v>
      </c>
      <c r="D65" s="40">
        <f>C65</f>
        <v>2</v>
      </c>
      <c r="J65" s="42">
        <v>482.1</v>
      </c>
      <c r="M65" s="1"/>
      <c r="AA65" s="1"/>
      <c r="AL65" s="1"/>
    </row>
    <row r="66" spans="1:38" x14ac:dyDescent="0.3">
      <c r="A66" s="60"/>
      <c r="B66" s="22">
        <v>0.52916666666666667</v>
      </c>
      <c r="C66" s="12">
        <v>2</v>
      </c>
      <c r="D66" s="40">
        <f t="shared" ref="D66:D95" si="2">D65+C66</f>
        <v>4</v>
      </c>
      <c r="H66" s="21">
        <v>2.8000000000000001E-2</v>
      </c>
      <c r="J66" s="42">
        <v>512.1</v>
      </c>
      <c r="M66" s="1"/>
      <c r="AA66" s="1"/>
      <c r="AL66" s="1"/>
    </row>
    <row r="67" spans="1:38" x14ac:dyDescent="0.3">
      <c r="A67" s="60"/>
      <c r="B67" s="22">
        <v>0.53125</v>
      </c>
      <c r="C67" s="12">
        <v>3</v>
      </c>
      <c r="D67" s="40">
        <f t="shared" si="2"/>
        <v>7</v>
      </c>
      <c r="E67" s="1">
        <v>2</v>
      </c>
      <c r="H67" s="17">
        <v>3.4700000000000002E-2</v>
      </c>
      <c r="J67" s="42">
        <v>448.7</v>
      </c>
      <c r="M67" s="1"/>
      <c r="AA67" s="1"/>
      <c r="AL67" s="1"/>
    </row>
    <row r="68" spans="1:38" x14ac:dyDescent="0.3">
      <c r="A68" s="60"/>
      <c r="B68" s="22">
        <v>0.53333333333333333</v>
      </c>
      <c r="C68" s="12">
        <v>3</v>
      </c>
      <c r="D68" s="40">
        <f t="shared" si="2"/>
        <v>10</v>
      </c>
      <c r="E68" s="1">
        <v>3</v>
      </c>
      <c r="H68" s="17">
        <v>4.1700000000000001E-2</v>
      </c>
      <c r="J68" s="42">
        <v>551.1</v>
      </c>
      <c r="M68" s="1"/>
      <c r="AA68" s="1"/>
      <c r="AL68" s="1"/>
    </row>
    <row r="69" spans="1:38" x14ac:dyDescent="0.3">
      <c r="A69" s="60"/>
      <c r="B69" s="22">
        <v>0.53472222222222221</v>
      </c>
      <c r="C69" s="12">
        <v>2</v>
      </c>
      <c r="D69" s="40">
        <f t="shared" si="2"/>
        <v>12</v>
      </c>
      <c r="E69" s="1">
        <v>4</v>
      </c>
      <c r="H69" s="17">
        <v>3.1800000000000002E-2</v>
      </c>
      <c r="J69" s="42">
        <v>555.6</v>
      </c>
      <c r="M69" s="1"/>
      <c r="AA69" s="1"/>
      <c r="AL69" s="1"/>
    </row>
    <row r="70" spans="1:38" x14ac:dyDescent="0.3">
      <c r="A70" s="60"/>
      <c r="B70" s="22">
        <v>0.53611111111111109</v>
      </c>
      <c r="C70" s="12">
        <v>2</v>
      </c>
      <c r="D70" s="40">
        <f t="shared" si="2"/>
        <v>14</v>
      </c>
      <c r="E70" s="1">
        <v>5</v>
      </c>
      <c r="H70" s="17">
        <v>5.8900000000000001E-2</v>
      </c>
      <c r="J70" s="42">
        <v>522.1</v>
      </c>
      <c r="M70" s="1"/>
      <c r="AA70" s="1"/>
      <c r="AL70" s="1"/>
    </row>
    <row r="71" spans="1:38" x14ac:dyDescent="0.3">
      <c r="A71" s="60"/>
      <c r="B71" s="22">
        <v>0.5444444444444444</v>
      </c>
      <c r="C71" s="12">
        <v>12</v>
      </c>
      <c r="D71" s="40">
        <f t="shared" si="2"/>
        <v>26</v>
      </c>
      <c r="E71" s="1">
        <v>6</v>
      </c>
      <c r="H71" s="17">
        <v>3.1899999999999998E-2</v>
      </c>
      <c r="J71" s="42">
        <v>375.6</v>
      </c>
      <c r="M71" s="1"/>
      <c r="AA71" s="1"/>
      <c r="AL71" s="1"/>
    </row>
    <row r="72" spans="1:38" x14ac:dyDescent="0.3">
      <c r="A72" s="60"/>
      <c r="B72" s="22">
        <v>0.54791666666666672</v>
      </c>
      <c r="C72" s="12">
        <v>5</v>
      </c>
      <c r="D72" s="40">
        <f t="shared" si="2"/>
        <v>31</v>
      </c>
      <c r="E72" s="1">
        <v>7</v>
      </c>
      <c r="H72" s="17">
        <v>3.4799999999999998E-2</v>
      </c>
      <c r="J72" s="42">
        <v>372.2</v>
      </c>
      <c r="M72" s="1"/>
      <c r="AA72" s="1"/>
      <c r="AL72" s="1"/>
    </row>
    <row r="73" spans="1:38" x14ac:dyDescent="0.3">
      <c r="A73" s="60"/>
      <c r="B73" s="22">
        <v>0.5493055555555556</v>
      </c>
      <c r="C73" s="12">
        <v>3</v>
      </c>
      <c r="D73" s="40">
        <f t="shared" si="2"/>
        <v>34</v>
      </c>
      <c r="E73" s="1">
        <v>8</v>
      </c>
      <c r="H73" s="17">
        <v>3.4500000000000003E-2</v>
      </c>
      <c r="J73" s="42">
        <v>504.3</v>
      </c>
      <c r="M73" s="1"/>
      <c r="AA73" s="1"/>
      <c r="AL73" s="1"/>
    </row>
    <row r="74" spans="1:38" x14ac:dyDescent="0.3">
      <c r="A74" s="60"/>
      <c r="B74" s="22">
        <v>0.54999999999999993</v>
      </c>
      <c r="C74" s="12">
        <v>1</v>
      </c>
      <c r="D74" s="40">
        <f t="shared" si="2"/>
        <v>35</v>
      </c>
      <c r="E74" s="1">
        <v>9</v>
      </c>
      <c r="H74" s="17">
        <v>3.4200000000000001E-2</v>
      </c>
      <c r="J74" s="50">
        <v>526</v>
      </c>
      <c r="M74" s="1"/>
      <c r="AA74" s="1"/>
      <c r="AL74" s="1"/>
    </row>
    <row r="75" spans="1:38" x14ac:dyDescent="0.3">
      <c r="B75" s="22">
        <v>0.55277777777777781</v>
      </c>
      <c r="C75" s="12">
        <v>4</v>
      </c>
      <c r="D75" s="40">
        <f t="shared" si="2"/>
        <v>39</v>
      </c>
      <c r="E75" s="1">
        <v>10</v>
      </c>
      <c r="H75" s="17">
        <v>4.5199999999999997E-2</v>
      </c>
      <c r="J75" s="50">
        <v>517.20000000000005</v>
      </c>
      <c r="M75" s="1"/>
      <c r="AA75" s="1"/>
      <c r="AL75" s="1"/>
    </row>
    <row r="76" spans="1:38" x14ac:dyDescent="0.3">
      <c r="B76" s="22">
        <v>0.55486111111111114</v>
      </c>
      <c r="C76" s="12">
        <v>3</v>
      </c>
      <c r="D76" s="40">
        <f t="shared" si="2"/>
        <v>42</v>
      </c>
      <c r="E76" s="1" t="s">
        <v>20</v>
      </c>
      <c r="H76" s="17">
        <v>8.8900000000000007E-2</v>
      </c>
      <c r="J76" s="50">
        <v>416.3</v>
      </c>
      <c r="M76" s="1"/>
      <c r="AA76" s="1"/>
      <c r="AL76" s="1"/>
    </row>
    <row r="77" spans="1:38" x14ac:dyDescent="0.3">
      <c r="B77" s="22">
        <v>0.55625000000000002</v>
      </c>
      <c r="C77" s="12">
        <v>2</v>
      </c>
      <c r="D77" s="40">
        <f t="shared" si="2"/>
        <v>44</v>
      </c>
      <c r="J77" s="50">
        <v>476.4</v>
      </c>
      <c r="M77" s="1"/>
      <c r="AA77" s="1"/>
      <c r="AE77" s="1" t="s">
        <v>20</v>
      </c>
      <c r="AL77" s="1"/>
    </row>
    <row r="78" spans="1:38" x14ac:dyDescent="0.3">
      <c r="B78" s="22">
        <v>0.55763888888888891</v>
      </c>
      <c r="C78" s="12">
        <v>2</v>
      </c>
      <c r="D78" s="40">
        <f t="shared" si="2"/>
        <v>46</v>
      </c>
      <c r="E78" s="1">
        <v>1</v>
      </c>
      <c r="J78" s="50">
        <v>518.20000000000005</v>
      </c>
      <c r="M78" s="1"/>
      <c r="AA78" s="1"/>
      <c r="AL78" s="1"/>
    </row>
    <row r="79" spans="1:38" x14ac:dyDescent="0.3">
      <c r="B79" s="22">
        <v>0.56597222222222221</v>
      </c>
      <c r="C79" s="12">
        <v>12</v>
      </c>
      <c r="D79" s="40">
        <f t="shared" si="2"/>
        <v>58</v>
      </c>
      <c r="E79" s="1">
        <v>2</v>
      </c>
      <c r="J79" s="50">
        <v>529.70000000000005</v>
      </c>
      <c r="M79" s="1"/>
      <c r="AA79" s="1"/>
      <c r="AE79" s="1">
        <v>1</v>
      </c>
      <c r="AL79" s="1"/>
    </row>
    <row r="80" spans="1:38" x14ac:dyDescent="0.3">
      <c r="B80" s="22">
        <v>0.56874999999999998</v>
      </c>
      <c r="C80" s="12">
        <v>4</v>
      </c>
      <c r="D80" s="40">
        <f t="shared" si="2"/>
        <v>62</v>
      </c>
      <c r="E80" s="1">
        <v>3</v>
      </c>
      <c r="J80" s="50">
        <v>555.1</v>
      </c>
      <c r="M80" s="1"/>
      <c r="AA80" s="1"/>
      <c r="AE80" s="1">
        <v>2</v>
      </c>
      <c r="AL80" s="1"/>
    </row>
    <row r="81" spans="2:38" x14ac:dyDescent="0.3">
      <c r="B81" s="22">
        <v>0.57777777777777783</v>
      </c>
      <c r="C81" s="12">
        <v>13</v>
      </c>
      <c r="D81" s="40">
        <f t="shared" si="2"/>
        <v>75</v>
      </c>
      <c r="E81" s="1">
        <v>4</v>
      </c>
      <c r="J81" s="50">
        <v>405.8</v>
      </c>
      <c r="M81" s="1"/>
      <c r="AA81" s="1"/>
      <c r="AE81" s="1">
        <v>3</v>
      </c>
      <c r="AL81" s="1"/>
    </row>
    <row r="82" spans="2:38" x14ac:dyDescent="0.3">
      <c r="B82" s="22">
        <v>0.57916666666666672</v>
      </c>
      <c r="C82" s="12">
        <v>2</v>
      </c>
      <c r="D82" s="40">
        <f t="shared" si="2"/>
        <v>77</v>
      </c>
      <c r="E82" s="1">
        <v>5</v>
      </c>
      <c r="H82" s="17">
        <v>7.4300000000000005E-2</v>
      </c>
      <c r="J82" s="50">
        <v>401.5</v>
      </c>
      <c r="M82" s="1"/>
      <c r="AA82" s="1"/>
      <c r="AE82" s="1">
        <v>4</v>
      </c>
      <c r="AL82" s="1"/>
    </row>
    <row r="83" spans="2:38" x14ac:dyDescent="0.3">
      <c r="B83" s="22">
        <v>0.5805555555555556</v>
      </c>
      <c r="C83" s="12">
        <v>3</v>
      </c>
      <c r="D83" s="40">
        <f t="shared" si="2"/>
        <v>80</v>
      </c>
      <c r="E83" s="1">
        <v>6</v>
      </c>
      <c r="H83" s="17">
        <v>4.7E-2</v>
      </c>
      <c r="J83" s="50">
        <v>386.3</v>
      </c>
      <c r="M83" s="1"/>
      <c r="AA83" s="1"/>
      <c r="AE83" s="1">
        <v>5</v>
      </c>
      <c r="AL83" s="1"/>
    </row>
    <row r="84" spans="2:38" x14ac:dyDescent="0.3">
      <c r="B84" s="22">
        <v>0.58194444444444449</v>
      </c>
      <c r="C84" s="12">
        <v>2</v>
      </c>
      <c r="D84" s="40">
        <f t="shared" si="2"/>
        <v>82</v>
      </c>
      <c r="E84" s="1">
        <v>7</v>
      </c>
      <c r="H84" s="17">
        <v>3.4500000000000003E-2</v>
      </c>
      <c r="J84" s="50">
        <v>460.2</v>
      </c>
      <c r="M84" s="1"/>
      <c r="AA84" s="1"/>
      <c r="AE84" s="1">
        <v>6</v>
      </c>
      <c r="AL84" s="1"/>
    </row>
    <row r="85" spans="2:38" x14ac:dyDescent="0.3">
      <c r="B85" s="22">
        <v>0.5854166666666667</v>
      </c>
      <c r="C85" s="12">
        <v>5</v>
      </c>
      <c r="D85" s="40">
        <f t="shared" si="2"/>
        <v>87</v>
      </c>
      <c r="E85" s="1">
        <v>8</v>
      </c>
      <c r="H85" s="17">
        <v>3.78E-2</v>
      </c>
      <c r="J85" s="50">
        <v>351.4</v>
      </c>
      <c r="M85" s="1"/>
      <c r="AA85" s="1"/>
      <c r="AE85" s="1">
        <v>7</v>
      </c>
      <c r="AL85" s="1"/>
    </row>
    <row r="86" spans="2:38" x14ac:dyDescent="0.3">
      <c r="B86" s="22">
        <v>0.59583333333333333</v>
      </c>
      <c r="C86" s="12">
        <v>15</v>
      </c>
      <c r="D86" s="40">
        <f t="shared" si="2"/>
        <v>102</v>
      </c>
      <c r="E86" s="1">
        <v>9</v>
      </c>
      <c r="J86" s="50">
        <v>460.2</v>
      </c>
      <c r="M86" s="1"/>
      <c r="AA86" s="1"/>
      <c r="AE86" s="1">
        <v>8</v>
      </c>
      <c r="AL86" s="1"/>
    </row>
    <row r="87" spans="2:38" x14ac:dyDescent="0.3">
      <c r="B87" s="22">
        <v>0.59791666666666665</v>
      </c>
      <c r="C87" s="12">
        <v>3</v>
      </c>
      <c r="D87" s="40">
        <f t="shared" si="2"/>
        <v>105</v>
      </c>
      <c r="E87" s="1">
        <v>10</v>
      </c>
      <c r="J87" s="50">
        <v>351.4</v>
      </c>
      <c r="M87" s="1"/>
      <c r="AA87" s="1"/>
      <c r="AE87" s="1">
        <v>9</v>
      </c>
      <c r="AL87" s="1"/>
    </row>
    <row r="88" spans="2:38" x14ac:dyDescent="0.3">
      <c r="B88" s="22">
        <v>0.61736111111111114</v>
      </c>
      <c r="C88" s="12">
        <v>28</v>
      </c>
      <c r="D88" s="40">
        <f t="shared" si="2"/>
        <v>133</v>
      </c>
      <c r="E88" s="1" t="s">
        <v>20</v>
      </c>
      <c r="J88" s="50">
        <v>356.5</v>
      </c>
      <c r="M88" s="1"/>
      <c r="AA88" s="1"/>
      <c r="AE88" s="1">
        <v>10</v>
      </c>
      <c r="AL88" s="1"/>
    </row>
    <row r="89" spans="2:38" x14ac:dyDescent="0.3">
      <c r="B89" s="22">
        <v>0.62430555555555556</v>
      </c>
      <c r="C89" s="12">
        <v>10</v>
      </c>
      <c r="D89" s="40">
        <f t="shared" si="2"/>
        <v>143</v>
      </c>
      <c r="H89" s="17">
        <v>6.5100000000000005E-2</v>
      </c>
      <c r="J89" s="50">
        <v>398</v>
      </c>
      <c r="M89" s="1"/>
      <c r="AA89" s="1"/>
      <c r="AE89" s="1" t="s">
        <v>20</v>
      </c>
      <c r="AL89" s="1"/>
    </row>
    <row r="90" spans="2:38" x14ac:dyDescent="0.3">
      <c r="B90" s="22">
        <v>0.68194444444444446</v>
      </c>
      <c r="C90" s="12">
        <v>81</v>
      </c>
      <c r="D90" s="40">
        <f t="shared" si="2"/>
        <v>224</v>
      </c>
      <c r="J90" s="50">
        <v>326</v>
      </c>
      <c r="M90" s="1"/>
      <c r="AA90" s="1"/>
      <c r="AL90" s="1"/>
    </row>
    <row r="91" spans="2:38" x14ac:dyDescent="0.3">
      <c r="B91" s="22">
        <v>0.68611111111111101</v>
      </c>
      <c r="C91" s="12">
        <v>6</v>
      </c>
      <c r="D91" s="40">
        <f t="shared" si="2"/>
        <v>230</v>
      </c>
      <c r="H91" s="17">
        <v>4.5600000000000002E-2</v>
      </c>
      <c r="J91" s="50">
        <v>354.6</v>
      </c>
      <c r="M91" s="1"/>
      <c r="AA91" s="1"/>
      <c r="AL91" s="1"/>
    </row>
    <row r="92" spans="2:38" x14ac:dyDescent="0.3">
      <c r="B92" s="22">
        <v>0.68958333333333333</v>
      </c>
      <c r="C92" s="12">
        <v>5</v>
      </c>
      <c r="D92" s="40">
        <f t="shared" si="2"/>
        <v>235</v>
      </c>
    </row>
    <row r="93" spans="2:38" x14ac:dyDescent="0.3">
      <c r="B93" s="22">
        <v>0.69097222222222221</v>
      </c>
      <c r="C93" s="12">
        <v>2</v>
      </c>
      <c r="D93" s="40">
        <f t="shared" si="2"/>
        <v>237</v>
      </c>
    </row>
    <row r="94" spans="2:38" x14ac:dyDescent="0.3">
      <c r="B94" s="22">
        <v>0.69305555555555554</v>
      </c>
      <c r="C94" s="12">
        <v>3</v>
      </c>
      <c r="D94" s="40">
        <f t="shared" si="2"/>
        <v>240</v>
      </c>
    </row>
    <row r="95" spans="2:38" x14ac:dyDescent="0.3">
      <c r="B95" s="22">
        <v>0.70694444444444438</v>
      </c>
      <c r="C95" s="12">
        <v>20</v>
      </c>
      <c r="D95" s="40">
        <f t="shared" si="2"/>
        <v>260</v>
      </c>
    </row>
    <row r="96" spans="2:38" x14ac:dyDescent="0.3">
      <c r="B96" s="22"/>
      <c r="C96" s="12"/>
      <c r="D96" s="40"/>
    </row>
  </sheetData>
  <mergeCells count="3">
    <mergeCell ref="A1:M2"/>
    <mergeCell ref="O1:AA2"/>
    <mergeCell ref="AC1:AL2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N717"/>
  <sheetViews>
    <sheetView topLeftCell="D1" workbookViewId="0">
      <selection activeCell="W30" sqref="W30"/>
    </sheetView>
  </sheetViews>
  <sheetFormatPr defaultRowHeight="14.4" x14ac:dyDescent="0.3"/>
  <cols>
    <col min="1" max="1" width="10.88671875" style="4" customWidth="1"/>
    <col min="2" max="2" width="9" style="1" bestFit="1" customWidth="1"/>
    <col min="3" max="3" width="7.88671875" style="1" bestFit="1" customWidth="1"/>
    <col min="4" max="4" width="7.88671875" style="38" bestFit="1" customWidth="1"/>
    <col min="5" max="5" width="8.33203125" style="1" customWidth="1"/>
    <col min="6" max="6" width="6.109375" style="1" bestFit="1" customWidth="1"/>
    <col min="7" max="7" width="6.5546875" style="1" bestFit="1" customWidth="1"/>
    <col min="8" max="8" width="9.109375" style="1"/>
    <col min="9" max="9" width="13.6640625" style="2" bestFit="1" customWidth="1"/>
    <col min="10" max="10" width="17.88671875" style="1" customWidth="1"/>
    <col min="11" max="12" width="9.109375" style="1"/>
    <col min="15" max="15" width="10.5546875" style="4" bestFit="1" customWidth="1"/>
    <col min="16" max="16" width="9.88671875" style="1" customWidth="1"/>
    <col min="17" max="17" width="7.88671875" style="1" bestFit="1" customWidth="1"/>
    <col min="18" max="18" width="7.88671875" style="35" bestFit="1" customWidth="1"/>
    <col min="19" max="19" width="8.33203125" style="1" bestFit="1" customWidth="1"/>
    <col min="20" max="20" width="6.109375" style="1" bestFit="1" customWidth="1"/>
    <col min="21" max="21" width="7" style="17" bestFit="1" customWidth="1"/>
    <col min="22" max="22" width="10.44140625" style="1" bestFit="1" customWidth="1"/>
    <col min="23" max="23" width="13.6640625" style="20" bestFit="1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8" t="s">
        <v>201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202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182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101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101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10">
        <v>43621</v>
      </c>
      <c r="B4" s="23"/>
      <c r="C4" s="73"/>
      <c r="D4" s="39"/>
      <c r="E4" s="13"/>
      <c r="F4" s="13"/>
      <c r="G4" s="16"/>
      <c r="I4" s="50"/>
      <c r="J4" s="108"/>
      <c r="K4" s="13"/>
      <c r="M4" s="1"/>
      <c r="N4" s="56"/>
      <c r="O4" s="110">
        <v>43621</v>
      </c>
      <c r="P4" s="23">
        <v>0.58194444444444449</v>
      </c>
      <c r="Q4" s="74">
        <v>0</v>
      </c>
      <c r="R4" s="68">
        <v>0</v>
      </c>
      <c r="S4" s="13"/>
      <c r="T4" s="13"/>
      <c r="U4" s="97">
        <v>3.4500000000000003E-2</v>
      </c>
      <c r="V4" s="13"/>
      <c r="W4" s="96">
        <v>979.3</v>
      </c>
      <c r="X4" s="13"/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0.46666666666666662</v>
      </c>
      <c r="C5" s="73">
        <v>1</v>
      </c>
      <c r="D5" s="39">
        <f t="shared" ref="D5:D25" si="0">SUM(D4,C5)</f>
        <v>1</v>
      </c>
      <c r="E5" s="13"/>
      <c r="F5" s="13"/>
      <c r="G5" s="16">
        <v>4.2099999999999999E-2</v>
      </c>
      <c r="I5" s="50">
        <v>480.6</v>
      </c>
      <c r="K5" s="13"/>
      <c r="M5" s="1"/>
      <c r="P5" s="23">
        <v>0.58263888888888882</v>
      </c>
      <c r="Q5" s="73">
        <v>1</v>
      </c>
      <c r="R5" s="39">
        <f>SUM(R4,Q5)</f>
        <v>1</v>
      </c>
      <c r="S5" s="13"/>
      <c r="T5" s="13"/>
      <c r="U5" s="97">
        <v>4.3400000000000001E-2</v>
      </c>
      <c r="V5" s="13"/>
      <c r="W5" s="96">
        <v>896</v>
      </c>
      <c r="X5" s="13"/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0.4680555555555555</v>
      </c>
      <c r="C6" s="73">
        <v>2</v>
      </c>
      <c r="D6" s="39">
        <f t="shared" si="0"/>
        <v>3</v>
      </c>
      <c r="E6" s="13"/>
      <c r="F6" s="13"/>
      <c r="G6" s="16">
        <v>1.9099999999999999E-2</v>
      </c>
      <c r="I6" s="50">
        <v>384.6</v>
      </c>
      <c r="J6" s="108"/>
      <c r="K6" s="13"/>
      <c r="M6" s="1"/>
      <c r="P6" s="23">
        <v>0.58472222222222225</v>
      </c>
      <c r="Q6" s="73">
        <v>3</v>
      </c>
      <c r="R6" s="39">
        <f t="shared" ref="R6:R26" si="1">SUM(R5,Q6)</f>
        <v>4</v>
      </c>
      <c r="S6" s="13"/>
      <c r="T6" s="13"/>
      <c r="U6" s="97">
        <v>4.5600000000000002E-2</v>
      </c>
      <c r="V6" s="13"/>
      <c r="W6" s="96">
        <v>881.8</v>
      </c>
      <c r="X6" s="13"/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0.47083333333333338</v>
      </c>
      <c r="C7" s="73">
        <v>4</v>
      </c>
      <c r="D7" s="39">
        <f t="shared" si="0"/>
        <v>7</v>
      </c>
      <c r="E7" s="13"/>
      <c r="F7" s="13"/>
      <c r="G7" s="16">
        <v>7.2999999999999995E-2</v>
      </c>
      <c r="I7" s="50">
        <v>477.4</v>
      </c>
      <c r="J7" s="108"/>
      <c r="K7" s="13"/>
      <c r="M7" s="1"/>
      <c r="P7" s="23">
        <v>0.58750000000000002</v>
      </c>
      <c r="Q7" s="73">
        <v>4</v>
      </c>
      <c r="R7" s="39">
        <f t="shared" si="1"/>
        <v>8</v>
      </c>
      <c r="S7" s="13"/>
      <c r="T7" s="13"/>
      <c r="U7" s="44">
        <v>4.9200000000000001E-2</v>
      </c>
      <c r="V7" s="13"/>
      <c r="W7" s="96">
        <v>1083.3</v>
      </c>
      <c r="X7" s="13"/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0.4826388888888889</v>
      </c>
      <c r="C8" s="73">
        <v>17</v>
      </c>
      <c r="D8" s="39">
        <f t="shared" si="0"/>
        <v>24</v>
      </c>
      <c r="E8" s="13"/>
      <c r="F8" s="13"/>
      <c r="G8" s="16">
        <v>5.8900000000000001E-2</v>
      </c>
      <c r="I8" s="50">
        <v>426.3</v>
      </c>
      <c r="J8" s="108"/>
      <c r="K8" s="13"/>
      <c r="M8" s="1"/>
      <c r="P8" s="23">
        <v>0.59027777777777779</v>
      </c>
      <c r="Q8" s="73">
        <v>4</v>
      </c>
      <c r="R8" s="39">
        <f t="shared" si="1"/>
        <v>12</v>
      </c>
      <c r="S8" s="13"/>
      <c r="T8" s="13"/>
      <c r="U8" s="97">
        <v>0</v>
      </c>
      <c r="V8" s="13"/>
      <c r="W8" s="96">
        <v>902.4</v>
      </c>
      <c r="X8" s="13"/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0.48541666666666666</v>
      </c>
      <c r="C9" s="73">
        <v>4</v>
      </c>
      <c r="D9" s="39">
        <f t="shared" si="0"/>
        <v>28</v>
      </c>
      <c r="E9" s="13"/>
      <c r="F9" s="13"/>
      <c r="G9" s="16">
        <v>5.9900000000000002E-2</v>
      </c>
      <c r="I9" s="50">
        <v>337.1</v>
      </c>
      <c r="J9" s="108"/>
      <c r="K9" s="13"/>
      <c r="M9" s="1"/>
      <c r="P9" s="23">
        <v>0.60416666666666663</v>
      </c>
      <c r="Q9" s="73">
        <v>20</v>
      </c>
      <c r="R9" s="39">
        <f t="shared" si="1"/>
        <v>32</v>
      </c>
      <c r="S9" s="13"/>
      <c r="T9" s="13"/>
      <c r="U9" s="97">
        <v>0</v>
      </c>
      <c r="V9" s="13"/>
      <c r="W9" s="96">
        <v>819.6</v>
      </c>
      <c r="X9" s="13"/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0.48888888888888887</v>
      </c>
      <c r="C10" s="73">
        <v>5</v>
      </c>
      <c r="D10" s="39">
        <f t="shared" si="0"/>
        <v>33</v>
      </c>
      <c r="E10" s="13"/>
      <c r="F10" s="13"/>
      <c r="G10" s="16">
        <v>5.7200000000000001E-2</v>
      </c>
      <c r="I10" s="50">
        <v>438.8</v>
      </c>
      <c r="J10" s="108"/>
      <c r="K10" s="13"/>
      <c r="M10" s="1"/>
      <c r="P10" s="23">
        <v>0.60625000000000007</v>
      </c>
      <c r="Q10" s="73">
        <v>3</v>
      </c>
      <c r="R10" s="39">
        <f t="shared" si="1"/>
        <v>35</v>
      </c>
      <c r="S10" s="13"/>
      <c r="T10" s="13"/>
      <c r="U10" s="97">
        <v>6.0600000000000001E-2</v>
      </c>
      <c r="V10" s="13"/>
      <c r="W10" s="96">
        <v>676.6</v>
      </c>
      <c r="X10" s="13"/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0.51111111111111118</v>
      </c>
      <c r="C11" s="73">
        <v>32</v>
      </c>
      <c r="D11" s="39">
        <f t="shared" si="0"/>
        <v>65</v>
      </c>
      <c r="E11" s="13"/>
      <c r="F11" s="13"/>
      <c r="G11" s="16">
        <v>0</v>
      </c>
      <c r="I11" s="50">
        <v>321.39999999999998</v>
      </c>
      <c r="J11" s="108"/>
      <c r="K11" s="13"/>
      <c r="M11" s="1"/>
      <c r="P11" s="23">
        <v>0.60763888888888895</v>
      </c>
      <c r="Q11" s="73">
        <v>2</v>
      </c>
      <c r="R11" s="39">
        <f t="shared" si="1"/>
        <v>37</v>
      </c>
      <c r="S11" s="13"/>
      <c r="T11" s="13"/>
      <c r="U11" s="97">
        <v>4.2799999999999998E-2</v>
      </c>
      <c r="V11" s="13"/>
      <c r="W11" s="96">
        <v>819.6</v>
      </c>
      <c r="X11" s="13"/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0.51666666666666672</v>
      </c>
      <c r="C12" s="74">
        <v>8</v>
      </c>
      <c r="D12" s="39">
        <f t="shared" si="0"/>
        <v>73</v>
      </c>
      <c r="E12" s="13"/>
      <c r="F12" s="13"/>
      <c r="G12" s="16"/>
      <c r="I12" s="50">
        <v>353.1</v>
      </c>
      <c r="J12" s="108"/>
      <c r="K12" s="13"/>
      <c r="M12" s="1"/>
      <c r="P12" s="23">
        <v>0.60972222222222217</v>
      </c>
      <c r="Q12" s="73">
        <v>3</v>
      </c>
      <c r="R12" s="39">
        <f t="shared" si="1"/>
        <v>40</v>
      </c>
      <c r="S12" s="13"/>
      <c r="T12" s="13"/>
      <c r="U12" s="97">
        <v>7.2300000000000003E-2</v>
      </c>
      <c r="V12" s="13"/>
      <c r="W12" s="96">
        <v>752.4</v>
      </c>
      <c r="X12" s="13"/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0.52500000000000002</v>
      </c>
      <c r="C13" s="74">
        <v>12</v>
      </c>
      <c r="D13" s="39">
        <f t="shared" si="0"/>
        <v>85</v>
      </c>
      <c r="E13" s="13"/>
      <c r="F13" s="13"/>
      <c r="G13" s="16"/>
      <c r="H13" s="19"/>
      <c r="I13" s="50">
        <v>366.7</v>
      </c>
      <c r="J13" s="108"/>
      <c r="K13" s="13"/>
      <c r="M13" s="1"/>
      <c r="P13" s="23">
        <v>0.62361111111111112</v>
      </c>
      <c r="Q13" s="74">
        <v>20</v>
      </c>
      <c r="R13" s="39">
        <f t="shared" si="1"/>
        <v>60</v>
      </c>
      <c r="S13" s="13"/>
      <c r="T13" s="13"/>
      <c r="U13" s="97">
        <v>4.8899999999999999E-2</v>
      </c>
      <c r="V13" s="13"/>
      <c r="W13" s="96"/>
      <c r="X13" s="13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0.53055555555555556</v>
      </c>
      <c r="C14" s="74">
        <v>8</v>
      </c>
      <c r="D14" s="39">
        <f t="shared" si="0"/>
        <v>93</v>
      </c>
      <c r="E14" s="13"/>
      <c r="F14" s="13"/>
      <c r="G14" s="16"/>
      <c r="I14" s="50">
        <v>324.60000000000002</v>
      </c>
      <c r="J14" s="13"/>
      <c r="K14" s="13"/>
      <c r="M14" s="1"/>
      <c r="P14" s="23">
        <v>0.62708333333333333</v>
      </c>
      <c r="Q14" s="74">
        <v>5</v>
      </c>
      <c r="R14" s="39">
        <f t="shared" si="1"/>
        <v>65</v>
      </c>
      <c r="S14" s="13"/>
      <c r="T14" s="13"/>
      <c r="U14" s="97">
        <v>5.3999999999999999E-2</v>
      </c>
      <c r="V14" s="13"/>
      <c r="W14" s="96"/>
      <c r="X14" s="13"/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104"/>
      <c r="B15" s="23">
        <v>0.53194444444444444</v>
      </c>
      <c r="C15" s="72">
        <v>2</v>
      </c>
      <c r="D15" s="39">
        <f t="shared" si="0"/>
        <v>95</v>
      </c>
      <c r="E15" s="13"/>
      <c r="F15" s="13"/>
      <c r="G15" s="16"/>
      <c r="I15" s="50">
        <v>389.9</v>
      </c>
      <c r="J15" s="13"/>
      <c r="K15" s="13"/>
      <c r="M15" s="1"/>
      <c r="P15" s="23">
        <v>0.62777777777777777</v>
      </c>
      <c r="Q15" s="74">
        <v>1</v>
      </c>
      <c r="R15" s="39">
        <f t="shared" si="1"/>
        <v>66</v>
      </c>
      <c r="S15" s="13"/>
      <c r="T15" s="13"/>
      <c r="U15" s="97">
        <v>3.3300000000000003E-2</v>
      </c>
      <c r="V15" s="13"/>
      <c r="W15" s="96"/>
      <c r="X15" s="13"/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0.53472222222222221</v>
      </c>
      <c r="C16" s="73">
        <v>4</v>
      </c>
      <c r="D16" s="39">
        <f t="shared" si="0"/>
        <v>99</v>
      </c>
      <c r="E16" s="13"/>
      <c r="F16" s="13"/>
      <c r="G16" s="16">
        <v>7.4999999999999997E-2</v>
      </c>
      <c r="H16" s="19"/>
      <c r="I16" s="50">
        <v>294.7</v>
      </c>
      <c r="J16" s="96"/>
      <c r="K16" s="13"/>
      <c r="M16" s="1"/>
      <c r="P16" s="23">
        <v>0.62916666666666665</v>
      </c>
      <c r="Q16" s="74">
        <v>2</v>
      </c>
      <c r="R16" s="39">
        <f t="shared" si="1"/>
        <v>68</v>
      </c>
      <c r="S16" s="13"/>
      <c r="T16" s="13"/>
      <c r="U16" s="97">
        <v>6.5199999999999994E-2</v>
      </c>
      <c r="V16" s="13"/>
      <c r="W16" s="96"/>
      <c r="X16" s="13"/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0.53611111111111109</v>
      </c>
      <c r="C17" s="73">
        <v>2</v>
      </c>
      <c r="D17" s="39">
        <f t="shared" si="0"/>
        <v>101</v>
      </c>
      <c r="E17" s="13"/>
      <c r="F17" s="13"/>
      <c r="G17" s="16">
        <v>7.3999999999999996E-2</v>
      </c>
      <c r="H17" s="19"/>
      <c r="I17" s="50">
        <v>279.2</v>
      </c>
      <c r="J17" s="96"/>
      <c r="K17" s="13"/>
      <c r="M17" s="1"/>
      <c r="P17" s="23">
        <v>0.63055555555555554</v>
      </c>
      <c r="Q17" s="72">
        <v>2</v>
      </c>
      <c r="R17" s="39">
        <f t="shared" si="1"/>
        <v>70</v>
      </c>
      <c r="S17" s="13"/>
      <c r="T17" s="13"/>
      <c r="U17" s="97">
        <v>6.59E-2</v>
      </c>
      <c r="V17" s="13"/>
      <c r="W17" s="96">
        <v>692</v>
      </c>
      <c r="X17" s="13"/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0.54375000000000007</v>
      </c>
      <c r="C18" s="73">
        <v>11</v>
      </c>
      <c r="D18" s="39">
        <f t="shared" si="0"/>
        <v>112</v>
      </c>
      <c r="E18" s="13"/>
      <c r="F18" s="13"/>
      <c r="G18" s="16">
        <v>4.0300000000000002E-2</v>
      </c>
      <c r="H18" s="19"/>
      <c r="I18" s="50">
        <v>335</v>
      </c>
      <c r="J18" s="96"/>
      <c r="K18" s="13"/>
      <c r="M18" s="1"/>
      <c r="P18" s="23">
        <v>0.64444444444444449</v>
      </c>
      <c r="Q18" s="73">
        <v>20</v>
      </c>
      <c r="R18" s="39">
        <f t="shared" si="1"/>
        <v>90</v>
      </c>
      <c r="S18" s="13"/>
      <c r="T18" s="13"/>
      <c r="U18" s="97">
        <v>8.2299999999999998E-2</v>
      </c>
      <c r="V18" s="13"/>
      <c r="W18" s="96">
        <v>599</v>
      </c>
      <c r="X18" s="13"/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0.5444444444444444</v>
      </c>
      <c r="C19" s="73">
        <v>1</v>
      </c>
      <c r="D19" s="39">
        <f t="shared" si="0"/>
        <v>113</v>
      </c>
      <c r="E19" s="13"/>
      <c r="F19" s="13"/>
      <c r="G19" s="16">
        <v>4.7199999999999999E-2</v>
      </c>
      <c r="H19" s="19"/>
      <c r="I19" s="50">
        <v>351.7</v>
      </c>
      <c r="J19" s="96"/>
      <c r="K19" s="13"/>
      <c r="M19" s="1"/>
      <c r="P19" s="23">
        <v>0.64513888888888882</v>
      </c>
      <c r="Q19" s="73">
        <v>1</v>
      </c>
      <c r="R19" s="39">
        <f t="shared" si="1"/>
        <v>91</v>
      </c>
      <c r="S19" s="13"/>
      <c r="T19" s="13"/>
      <c r="U19" s="97">
        <v>5.8400000000000001E-2</v>
      </c>
      <c r="V19" s="13"/>
      <c r="W19" s="96">
        <v>558.20000000000005</v>
      </c>
      <c r="X19" s="13"/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0.56388888888888888</v>
      </c>
      <c r="C20" s="73">
        <v>28</v>
      </c>
      <c r="D20" s="39">
        <f t="shared" si="0"/>
        <v>141</v>
      </c>
      <c r="E20" s="13"/>
      <c r="F20" s="13"/>
      <c r="G20" s="16">
        <v>6.6500000000000004E-2</v>
      </c>
      <c r="H20" s="19"/>
      <c r="I20" s="50">
        <v>293.2</v>
      </c>
      <c r="J20" s="96"/>
      <c r="K20" s="13"/>
      <c r="M20" s="17"/>
      <c r="P20" s="23">
        <v>0.64722222222222225</v>
      </c>
      <c r="Q20" s="73">
        <v>3</v>
      </c>
      <c r="R20" s="39">
        <f t="shared" si="1"/>
        <v>94</v>
      </c>
      <c r="S20" s="13"/>
      <c r="T20" s="13"/>
      <c r="U20" s="97">
        <v>5.7500000000000002E-2</v>
      </c>
      <c r="V20" s="13"/>
      <c r="W20" s="96">
        <v>597.1</v>
      </c>
      <c r="X20" s="13"/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0.56458333333333333</v>
      </c>
      <c r="C21" s="73">
        <v>1</v>
      </c>
      <c r="D21" s="39">
        <f t="shared" si="0"/>
        <v>142</v>
      </c>
      <c r="E21" s="13"/>
      <c r="F21" s="13"/>
      <c r="G21" s="16">
        <v>5.62E-2</v>
      </c>
      <c r="H21" s="19"/>
      <c r="I21" s="50">
        <v>263.3</v>
      </c>
      <c r="J21" s="96"/>
      <c r="K21" s="13"/>
      <c r="M21" s="17"/>
      <c r="P21" s="23">
        <v>0.64861111111111114</v>
      </c>
      <c r="Q21" s="73">
        <v>2</v>
      </c>
      <c r="R21" s="39">
        <f t="shared" si="1"/>
        <v>96</v>
      </c>
      <c r="S21" s="13"/>
      <c r="T21" s="13"/>
      <c r="U21" s="44">
        <v>7.0000000000000007E-2</v>
      </c>
      <c r="V21" s="13"/>
      <c r="W21" s="96">
        <v>566.70000000000005</v>
      </c>
      <c r="X21" s="13"/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0.56527777777777777</v>
      </c>
      <c r="C22" s="73">
        <v>1</v>
      </c>
      <c r="D22" s="39">
        <f t="shared" si="0"/>
        <v>143</v>
      </c>
      <c r="E22" s="13"/>
      <c r="F22" s="13"/>
      <c r="G22" s="16">
        <v>7.2700000000000001E-2</v>
      </c>
      <c r="H22" s="19"/>
      <c r="I22" s="50">
        <v>232.5</v>
      </c>
      <c r="J22" s="96"/>
      <c r="K22" s="13"/>
      <c r="M22" s="17"/>
      <c r="P22" s="23">
        <v>0.6694444444444444</v>
      </c>
      <c r="Q22" s="73">
        <v>14</v>
      </c>
      <c r="R22" s="39">
        <f t="shared" si="1"/>
        <v>110</v>
      </c>
      <c r="S22" s="13"/>
      <c r="T22" s="13"/>
      <c r="U22" s="44">
        <v>7.4399999999999994E-2</v>
      </c>
      <c r="V22" s="13"/>
      <c r="W22" s="96">
        <v>440.9</v>
      </c>
      <c r="X22" s="13"/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0.57152777777777775</v>
      </c>
      <c r="C23" s="74">
        <v>9</v>
      </c>
      <c r="D23" s="39">
        <f t="shared" si="0"/>
        <v>152</v>
      </c>
      <c r="E23" s="13"/>
      <c r="F23" s="13"/>
      <c r="G23" s="16">
        <v>7.2999999999999995E-2</v>
      </c>
      <c r="H23" s="19"/>
      <c r="I23" s="50">
        <v>234.2</v>
      </c>
      <c r="J23" s="96"/>
      <c r="K23" s="13"/>
      <c r="M23" s="17"/>
      <c r="P23" s="23">
        <v>0.67083333333333339</v>
      </c>
      <c r="Q23" s="73">
        <v>2</v>
      </c>
      <c r="R23" s="39">
        <f t="shared" si="1"/>
        <v>112</v>
      </c>
      <c r="S23" s="13"/>
      <c r="T23" s="13"/>
      <c r="U23" s="97">
        <v>6.0600000000000001E-2</v>
      </c>
      <c r="V23" s="13"/>
      <c r="W23" s="96">
        <v>470.3</v>
      </c>
      <c r="X23" s="13"/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0.57291666666666663</v>
      </c>
      <c r="C24" s="73">
        <v>2</v>
      </c>
      <c r="D24" s="39">
        <f t="shared" si="0"/>
        <v>154</v>
      </c>
      <c r="E24" s="13"/>
      <c r="F24" s="13"/>
      <c r="G24" s="16">
        <v>7.3599999999999999E-2</v>
      </c>
      <c r="H24" s="19"/>
      <c r="I24" s="50">
        <v>201.1</v>
      </c>
      <c r="J24" s="96"/>
      <c r="K24" s="13"/>
      <c r="M24" s="1"/>
      <c r="P24" s="23">
        <v>0.6791666666666667</v>
      </c>
      <c r="Q24" s="73">
        <v>12</v>
      </c>
      <c r="R24" s="39">
        <f t="shared" si="1"/>
        <v>124</v>
      </c>
      <c r="S24" s="13"/>
      <c r="T24" s="13"/>
      <c r="U24" s="97">
        <v>4.4999999999999998E-2</v>
      </c>
      <c r="V24" s="13"/>
      <c r="W24" s="96">
        <v>473.3</v>
      </c>
      <c r="X24" s="13"/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0.57361111111111118</v>
      </c>
      <c r="C25" s="73">
        <v>1</v>
      </c>
      <c r="D25" s="39">
        <f t="shared" si="0"/>
        <v>155</v>
      </c>
      <c r="E25" s="13"/>
      <c r="F25" s="13"/>
      <c r="G25" s="16"/>
      <c r="H25" s="19"/>
      <c r="I25" s="42">
        <v>239.5</v>
      </c>
      <c r="J25" s="13"/>
      <c r="K25" s="13"/>
      <c r="M25" s="1"/>
      <c r="P25" s="23">
        <v>0.68055555555555547</v>
      </c>
      <c r="Q25" s="73">
        <v>2</v>
      </c>
      <c r="R25" s="39">
        <f t="shared" si="1"/>
        <v>126</v>
      </c>
      <c r="S25" s="13"/>
      <c r="T25" s="13"/>
      <c r="U25" s="97">
        <v>4.5699999999999998E-2</v>
      </c>
      <c r="V25" s="13"/>
      <c r="W25" s="96">
        <v>433.3</v>
      </c>
      <c r="X25" s="13"/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113"/>
      <c r="C26" s="74"/>
      <c r="D26" s="73"/>
      <c r="E26" s="13"/>
      <c r="F26" s="13"/>
      <c r="G26" s="95"/>
      <c r="H26" s="13"/>
      <c r="I26" s="50"/>
      <c r="J26" s="13"/>
      <c r="K26" s="13"/>
      <c r="M26" s="1"/>
      <c r="P26" s="23">
        <v>0.68194444444444446</v>
      </c>
      <c r="Q26" s="73">
        <v>2</v>
      </c>
      <c r="R26" s="39">
        <f t="shared" si="1"/>
        <v>128</v>
      </c>
      <c r="S26" s="13"/>
      <c r="T26" s="13"/>
      <c r="U26" s="97">
        <v>5.04E-2</v>
      </c>
      <c r="V26" s="13"/>
      <c r="W26" s="96"/>
      <c r="X26" s="13"/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104"/>
      <c r="B27" s="113"/>
      <c r="C27" s="74"/>
      <c r="D27" s="73"/>
      <c r="E27" s="13"/>
      <c r="F27" s="13"/>
      <c r="G27" s="95"/>
      <c r="H27" s="13"/>
      <c r="I27" s="50"/>
      <c r="J27" s="44"/>
      <c r="K27" s="13"/>
      <c r="M27" s="1"/>
      <c r="P27" s="23"/>
      <c r="Q27" s="73"/>
      <c r="R27" s="39"/>
      <c r="S27" s="13"/>
      <c r="T27" s="13"/>
      <c r="U27" s="97"/>
      <c r="V27" s="13"/>
      <c r="W27" s="96"/>
      <c r="X27" s="13"/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113"/>
      <c r="C28" s="72"/>
      <c r="D28" s="73"/>
      <c r="E28" s="13"/>
      <c r="F28" s="13"/>
      <c r="G28" s="95"/>
      <c r="H28" s="44"/>
      <c r="I28" s="50"/>
      <c r="J28" s="44"/>
      <c r="K28" s="13"/>
      <c r="M28" s="1"/>
      <c r="P28" s="113"/>
      <c r="Q28" s="74"/>
      <c r="R28" s="39"/>
      <c r="S28" s="13"/>
      <c r="T28" s="13"/>
      <c r="U28" s="97"/>
      <c r="V28" s="13"/>
      <c r="W28" s="96"/>
      <c r="X28" s="13"/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113"/>
      <c r="C29" s="73"/>
      <c r="D29" s="73"/>
      <c r="E29" s="13"/>
      <c r="F29" s="13"/>
      <c r="G29" s="95"/>
      <c r="H29" s="44"/>
      <c r="I29" s="50"/>
      <c r="J29" s="44"/>
      <c r="K29" s="13"/>
      <c r="M29" s="1"/>
      <c r="P29" s="113"/>
      <c r="Q29" s="72"/>
      <c r="R29" s="39"/>
      <c r="S29" s="13"/>
      <c r="T29" s="13"/>
      <c r="U29" s="97"/>
      <c r="V29" s="13"/>
      <c r="W29" s="96"/>
      <c r="X29" s="13"/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113"/>
      <c r="C30" s="73"/>
      <c r="D30" s="73"/>
      <c r="E30" s="13"/>
      <c r="F30" s="13"/>
      <c r="G30" s="95"/>
      <c r="H30" s="44"/>
      <c r="I30" s="50"/>
      <c r="J30" s="44"/>
      <c r="K30" s="13"/>
      <c r="M30" s="1"/>
      <c r="P30" s="113"/>
      <c r="Q30" s="73"/>
      <c r="R30" s="39"/>
      <c r="S30" s="13"/>
      <c r="T30" s="13"/>
      <c r="U30" s="97"/>
      <c r="V30" s="13"/>
      <c r="W30" s="96"/>
      <c r="X30" s="13"/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113"/>
      <c r="C31" s="73"/>
      <c r="D31" s="73"/>
      <c r="E31" s="13"/>
      <c r="F31" s="13"/>
      <c r="G31" s="95"/>
      <c r="H31" s="44"/>
      <c r="I31" s="50"/>
      <c r="J31" s="44"/>
      <c r="K31" s="13"/>
      <c r="M31" s="1"/>
      <c r="P31" s="113"/>
      <c r="Q31" s="73"/>
      <c r="R31" s="39"/>
      <c r="S31" s="13"/>
      <c r="T31" s="13"/>
      <c r="U31" s="97"/>
      <c r="V31" s="13"/>
      <c r="W31" s="96"/>
      <c r="X31" s="13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113"/>
      <c r="C32" s="73"/>
      <c r="D32" s="73"/>
      <c r="E32" s="13"/>
      <c r="F32" s="13"/>
      <c r="G32" s="95"/>
      <c r="H32" s="44"/>
      <c r="I32" s="50"/>
      <c r="J32" s="44"/>
      <c r="K32" s="13"/>
      <c r="M32" s="1"/>
      <c r="P32" s="113"/>
      <c r="Q32" s="73"/>
      <c r="R32" s="39"/>
      <c r="S32" s="13"/>
      <c r="T32" s="13"/>
      <c r="U32" s="97"/>
      <c r="V32" s="13"/>
      <c r="W32" s="108"/>
      <c r="X32" s="13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113"/>
      <c r="C33" s="73"/>
      <c r="D33" s="73"/>
      <c r="E33" s="13"/>
      <c r="F33" s="13"/>
      <c r="G33" s="95"/>
      <c r="H33" s="44"/>
      <c r="I33" s="50"/>
      <c r="J33" s="44"/>
      <c r="K33" s="13"/>
      <c r="M33" s="1"/>
      <c r="P33" s="113"/>
      <c r="Q33" s="73"/>
      <c r="R33" s="39"/>
      <c r="S33" s="13"/>
      <c r="T33" s="13"/>
      <c r="U33" s="97"/>
      <c r="V33" s="13"/>
      <c r="W33" s="108"/>
      <c r="X33" s="13"/>
      <c r="Y33" s="13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113"/>
      <c r="C34" s="73"/>
      <c r="D34" s="73"/>
      <c r="E34" s="13"/>
      <c r="F34" s="13"/>
      <c r="G34" s="87"/>
      <c r="H34" s="44"/>
      <c r="I34" s="49"/>
      <c r="J34" s="44"/>
      <c r="M34" s="1"/>
      <c r="P34" s="113"/>
      <c r="Q34" s="73"/>
      <c r="R34" s="39"/>
      <c r="S34" s="13"/>
      <c r="T34" s="13"/>
      <c r="U34" s="44"/>
      <c r="V34" s="13"/>
      <c r="W34" s="108"/>
      <c r="X34" s="13"/>
      <c r="Y34" s="13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113"/>
      <c r="C35" s="73"/>
      <c r="D35" s="73"/>
      <c r="E35" s="13"/>
      <c r="F35" s="13"/>
      <c r="G35" s="87"/>
      <c r="H35" s="97"/>
      <c r="I35" s="49"/>
      <c r="J35" s="44"/>
      <c r="M35" s="1"/>
      <c r="P35" s="113"/>
      <c r="Q35" s="73"/>
      <c r="R35" s="39"/>
      <c r="S35" s="13"/>
      <c r="T35" s="13"/>
      <c r="U35" s="44"/>
      <c r="V35" s="13"/>
      <c r="W35" s="108"/>
      <c r="X35" s="13"/>
      <c r="Y35" s="13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113"/>
      <c r="C36" s="73"/>
      <c r="D36" s="73"/>
      <c r="E36" s="13"/>
      <c r="F36" s="13"/>
      <c r="G36" s="13"/>
      <c r="H36" s="44"/>
      <c r="J36" s="44"/>
      <c r="M36" s="1"/>
      <c r="P36" s="113"/>
      <c r="Q36" s="73"/>
      <c r="R36" s="39"/>
      <c r="S36" s="13"/>
      <c r="T36" s="13"/>
      <c r="U36" s="44"/>
      <c r="V36" s="13"/>
      <c r="W36" s="108"/>
      <c r="X36" s="13"/>
      <c r="Y36" s="13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79"/>
      <c r="C37" s="73"/>
      <c r="D37" s="73"/>
      <c r="E37" s="13"/>
      <c r="F37" s="13"/>
      <c r="G37" s="13"/>
      <c r="H37" s="44"/>
      <c r="J37" s="96"/>
      <c r="K37" s="13"/>
      <c r="L37" s="13"/>
      <c r="M37" s="1"/>
      <c r="P37" s="113"/>
      <c r="Q37" s="73"/>
      <c r="R37" s="39"/>
      <c r="S37" s="13"/>
      <c r="T37" s="13"/>
      <c r="U37" s="44"/>
      <c r="V37" s="13"/>
      <c r="W37" s="108"/>
      <c r="X37" s="13"/>
      <c r="Y37" s="13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79"/>
      <c r="C38" s="44"/>
      <c r="D38" s="73"/>
      <c r="E38" s="13"/>
      <c r="F38" s="13"/>
      <c r="G38" s="13"/>
      <c r="H38" s="13"/>
      <c r="J38" s="13"/>
      <c r="K38" s="13"/>
      <c r="L38" s="13"/>
      <c r="M38" s="1"/>
      <c r="P38" s="113"/>
      <c r="Q38" s="73"/>
      <c r="R38" s="39"/>
      <c r="S38" s="13"/>
      <c r="T38" s="13"/>
      <c r="U38" s="44"/>
      <c r="V38" s="13"/>
      <c r="W38" s="108"/>
      <c r="X38" s="13"/>
      <c r="Y38" s="13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104"/>
      <c r="B39" s="13"/>
      <c r="C39" s="118"/>
      <c r="D39" s="73"/>
      <c r="E39" s="13"/>
      <c r="F39" s="13"/>
      <c r="G39" s="13"/>
      <c r="H39" s="13"/>
      <c r="J39" s="13"/>
      <c r="K39" s="13"/>
      <c r="L39" s="13"/>
      <c r="M39" s="1"/>
      <c r="O39" s="104"/>
      <c r="P39" s="113"/>
      <c r="Q39" s="73"/>
      <c r="R39" s="39"/>
      <c r="S39" s="13"/>
      <c r="T39" s="13"/>
      <c r="U39" s="44"/>
      <c r="V39" s="13"/>
      <c r="W39" s="108"/>
      <c r="X39" s="13"/>
      <c r="Y39" s="13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78"/>
      <c r="C40" s="73"/>
      <c r="D40" s="73"/>
      <c r="E40" s="13"/>
      <c r="F40" s="13"/>
      <c r="G40" s="13"/>
      <c r="H40" s="44"/>
      <c r="J40" s="44"/>
      <c r="K40" s="13"/>
      <c r="L40" s="13"/>
      <c r="M40" s="1"/>
      <c r="P40" s="113"/>
      <c r="Q40" s="13"/>
      <c r="R40" s="39"/>
      <c r="S40" s="13"/>
      <c r="T40" s="13"/>
      <c r="U40" s="44"/>
      <c r="V40" s="13"/>
      <c r="W40" s="108"/>
      <c r="X40" s="79"/>
      <c r="Y40" s="73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79"/>
      <c r="C41" s="73"/>
      <c r="D41" s="73"/>
      <c r="E41" s="13"/>
      <c r="F41" s="13"/>
      <c r="G41" s="13"/>
      <c r="H41" s="44"/>
      <c r="J41" s="44"/>
      <c r="K41" s="13"/>
      <c r="L41" s="13"/>
      <c r="M41" s="1"/>
      <c r="P41" s="13"/>
      <c r="Q41" s="44"/>
      <c r="R41" s="39"/>
      <c r="S41" s="13"/>
      <c r="T41" s="13"/>
      <c r="U41" s="44"/>
      <c r="V41" s="13"/>
      <c r="W41" s="108"/>
      <c r="X41" s="13"/>
      <c r="Y41" s="13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79"/>
      <c r="C42" s="73"/>
      <c r="D42" s="73"/>
      <c r="E42" s="13"/>
      <c r="F42" s="13"/>
      <c r="G42" s="13"/>
      <c r="H42" s="44"/>
      <c r="J42" s="44"/>
      <c r="K42" s="13"/>
      <c r="L42" s="13"/>
      <c r="M42" s="1"/>
      <c r="P42" s="78"/>
      <c r="Q42" s="118"/>
      <c r="R42" s="39"/>
      <c r="S42" s="13"/>
      <c r="T42" s="13"/>
      <c r="U42" s="44"/>
      <c r="V42" s="13"/>
      <c r="W42" s="108"/>
      <c r="X42" s="13"/>
      <c r="Y42" s="13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79"/>
      <c r="C43" s="73"/>
      <c r="D43" s="73"/>
      <c r="E43" s="13"/>
      <c r="F43" s="13"/>
      <c r="G43" s="13"/>
      <c r="H43" s="44"/>
      <c r="J43" s="44"/>
      <c r="K43" s="13"/>
      <c r="L43" s="13"/>
      <c r="M43" s="1"/>
      <c r="P43" s="13"/>
      <c r="Q43" s="13"/>
      <c r="R43" s="39"/>
      <c r="S43" s="13"/>
      <c r="T43" s="13"/>
      <c r="U43" s="44"/>
      <c r="V43" s="13"/>
      <c r="W43" s="108"/>
      <c r="X43" s="13"/>
      <c r="Y43" s="13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79"/>
      <c r="C44" s="73"/>
      <c r="D44" s="73"/>
      <c r="E44" s="13"/>
      <c r="F44" s="13"/>
      <c r="G44" s="13"/>
      <c r="H44" s="44"/>
      <c r="J44" s="44"/>
      <c r="K44" s="13"/>
      <c r="L44" s="13"/>
      <c r="M44" s="1"/>
      <c r="P44" s="79"/>
      <c r="Q44" s="73"/>
      <c r="R44" s="39"/>
      <c r="S44" s="13"/>
      <c r="T44" s="13"/>
      <c r="U44" s="44"/>
      <c r="V44" s="13"/>
      <c r="W44" s="108"/>
      <c r="X44" s="13"/>
      <c r="Y44" s="13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79"/>
      <c r="C45" s="44"/>
      <c r="D45" s="73"/>
      <c r="E45" s="13"/>
      <c r="F45" s="13"/>
      <c r="G45" s="13"/>
      <c r="H45" s="44"/>
      <c r="J45" s="44"/>
      <c r="K45" s="13"/>
      <c r="L45" s="13"/>
      <c r="M45" s="1"/>
      <c r="P45" s="79"/>
      <c r="Q45" s="73"/>
      <c r="R45" s="39"/>
      <c r="S45" s="13"/>
      <c r="T45" s="13"/>
      <c r="U45" s="44"/>
      <c r="V45" s="13"/>
      <c r="W45" s="108"/>
      <c r="X45" s="13"/>
      <c r="Y45" s="13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13"/>
      <c r="C46" s="44"/>
      <c r="D46" s="73"/>
      <c r="E46" s="13"/>
      <c r="F46" s="13"/>
      <c r="G46" s="13"/>
      <c r="H46" s="44"/>
      <c r="J46" s="96"/>
      <c r="K46" s="13"/>
      <c r="L46" s="13"/>
      <c r="M46" s="1"/>
      <c r="P46" s="79"/>
      <c r="Q46" s="73"/>
      <c r="R46" s="39"/>
      <c r="S46" s="13"/>
      <c r="T46" s="13"/>
      <c r="U46" s="44"/>
      <c r="V46" s="13"/>
      <c r="W46" s="108"/>
      <c r="X46" s="13"/>
      <c r="Y46" s="13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113"/>
      <c r="C47" s="73"/>
      <c r="D47" s="73"/>
      <c r="E47" s="13"/>
      <c r="F47" s="13"/>
      <c r="G47" s="13"/>
      <c r="H47" s="44"/>
      <c r="J47" s="44"/>
      <c r="K47" s="13"/>
      <c r="L47" s="13"/>
      <c r="M47" s="1"/>
      <c r="P47" s="79"/>
      <c r="Q47" s="73"/>
      <c r="R47" s="39"/>
      <c r="S47" s="13"/>
      <c r="T47" s="13"/>
      <c r="U47" s="44"/>
      <c r="V47" s="13"/>
      <c r="W47" s="108"/>
      <c r="X47" s="13"/>
      <c r="Y47" s="13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113"/>
      <c r="C48" s="73"/>
      <c r="D48" s="73"/>
      <c r="E48" s="13"/>
      <c r="F48" s="13"/>
      <c r="G48" s="13"/>
      <c r="H48" s="44"/>
      <c r="J48" s="44"/>
      <c r="K48" s="13"/>
      <c r="L48" s="13"/>
      <c r="M48" s="1"/>
      <c r="P48" s="79"/>
      <c r="Q48" s="73"/>
      <c r="R48" s="39"/>
      <c r="S48" s="13"/>
      <c r="T48" s="13"/>
      <c r="U48" s="44"/>
      <c r="V48" s="13"/>
      <c r="W48" s="108"/>
      <c r="X48" s="13"/>
      <c r="Y48" s="13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113"/>
      <c r="C49" s="73"/>
      <c r="D49" s="73"/>
      <c r="E49" s="13"/>
      <c r="F49" s="13"/>
      <c r="G49" s="13"/>
      <c r="H49" s="13"/>
      <c r="J49" s="13"/>
      <c r="K49" s="13"/>
      <c r="L49" s="13"/>
      <c r="M49" s="1"/>
      <c r="P49" s="79"/>
      <c r="Q49" s="73"/>
      <c r="R49" s="39"/>
      <c r="S49" s="13"/>
      <c r="T49" s="13"/>
      <c r="U49" s="44"/>
      <c r="V49" s="13"/>
      <c r="W49" s="108"/>
      <c r="X49" s="13"/>
      <c r="Y49" s="13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113"/>
      <c r="C50" s="13"/>
      <c r="D50" s="73"/>
      <c r="E50" s="13"/>
      <c r="F50" s="13"/>
      <c r="G50" s="13"/>
      <c r="H50" s="13"/>
      <c r="J50" s="13"/>
      <c r="K50" s="13"/>
      <c r="L50" s="13"/>
      <c r="M50" s="1"/>
      <c r="P50" s="79"/>
      <c r="Q50" s="73"/>
      <c r="R50" s="39"/>
      <c r="S50" s="13"/>
      <c r="T50" s="13"/>
      <c r="U50" s="44"/>
      <c r="V50" s="13"/>
      <c r="W50" s="108"/>
      <c r="X50" s="13"/>
      <c r="Y50" s="13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104"/>
      <c r="B51" s="13"/>
      <c r="C51" s="78"/>
      <c r="D51" s="73"/>
      <c r="E51" s="13"/>
      <c r="F51" s="13"/>
      <c r="G51" s="13"/>
      <c r="H51" s="13"/>
      <c r="J51" s="13"/>
      <c r="K51" s="13"/>
      <c r="L51" s="13"/>
      <c r="M51" s="1"/>
      <c r="O51" s="104"/>
      <c r="P51" s="79"/>
      <c r="Q51" s="73"/>
      <c r="R51" s="39"/>
      <c r="S51" s="13"/>
      <c r="T51" s="13"/>
      <c r="U51" s="44"/>
      <c r="V51" s="13"/>
      <c r="W51" s="108"/>
      <c r="X51" s="13"/>
      <c r="Y51" s="13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78"/>
      <c r="C52" s="73"/>
      <c r="D52" s="73"/>
      <c r="E52" s="13"/>
      <c r="F52" s="13"/>
      <c r="G52" s="13"/>
      <c r="H52" s="44"/>
      <c r="J52" s="44"/>
      <c r="K52" s="13"/>
      <c r="L52" s="13"/>
      <c r="M52" s="1"/>
      <c r="P52" s="79"/>
      <c r="Q52" s="73"/>
      <c r="R52" s="39"/>
      <c r="S52" s="13"/>
      <c r="T52" s="13"/>
      <c r="U52" s="13"/>
      <c r="V52" s="13"/>
      <c r="W52" s="108"/>
      <c r="X52" s="13"/>
      <c r="Y52" s="13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113"/>
      <c r="C53" s="73"/>
      <c r="D53" s="73"/>
      <c r="E53" s="13"/>
      <c r="F53" s="13"/>
      <c r="G53" s="13"/>
      <c r="H53" s="13"/>
      <c r="I53" s="41"/>
      <c r="J53" s="44"/>
      <c r="K53" s="13"/>
      <c r="L53" s="13"/>
      <c r="M53" s="1"/>
      <c r="P53" s="13"/>
      <c r="Q53" s="74"/>
      <c r="R53" s="39"/>
      <c r="S53" s="13"/>
      <c r="T53" s="13"/>
      <c r="U53" s="44"/>
      <c r="V53" s="13"/>
      <c r="W53" s="108"/>
      <c r="X53" s="13"/>
      <c r="Y53" s="13"/>
      <c r="Z53" s="1"/>
      <c r="AC53" s="23"/>
      <c r="AD53" s="74"/>
      <c r="AE53" s="74"/>
      <c r="AI53" s="15"/>
      <c r="AL53" s="1"/>
    </row>
    <row r="54" spans="1:38" x14ac:dyDescent="0.3">
      <c r="B54" s="113"/>
      <c r="C54" s="73"/>
      <c r="D54" s="73"/>
      <c r="E54" s="13"/>
      <c r="F54" s="13"/>
      <c r="G54" s="13"/>
      <c r="H54" s="13"/>
      <c r="I54" s="41"/>
      <c r="J54" s="44"/>
      <c r="K54" s="13"/>
      <c r="L54" s="13"/>
      <c r="M54" s="1"/>
      <c r="P54" s="78"/>
      <c r="Q54" s="45"/>
      <c r="R54" s="39"/>
      <c r="S54" s="13"/>
      <c r="T54" s="13"/>
      <c r="U54" s="44"/>
      <c r="V54" s="13"/>
      <c r="W54" s="108"/>
      <c r="X54" s="13"/>
      <c r="Y54" s="13"/>
      <c r="Z54" s="1"/>
      <c r="AC54" s="23"/>
      <c r="AD54" s="14"/>
      <c r="AE54" s="74"/>
      <c r="AI54" s="15"/>
      <c r="AL54" s="1"/>
    </row>
    <row r="55" spans="1:38" x14ac:dyDescent="0.3">
      <c r="B55" s="113"/>
      <c r="C55" s="73"/>
      <c r="D55" s="73"/>
      <c r="E55" s="13"/>
      <c r="F55" s="13"/>
      <c r="G55" s="13"/>
      <c r="H55" s="13"/>
      <c r="I55" s="41"/>
      <c r="J55" s="44"/>
      <c r="K55" s="13"/>
      <c r="L55" s="13"/>
      <c r="M55" s="1"/>
      <c r="P55" s="79"/>
      <c r="Q55" s="73"/>
      <c r="R55" s="39"/>
      <c r="S55" s="13"/>
      <c r="T55" s="13"/>
      <c r="U55" s="97"/>
      <c r="V55" s="13"/>
      <c r="W55" s="108"/>
      <c r="X55" s="13"/>
      <c r="Y55" s="13"/>
      <c r="Z55" s="1"/>
      <c r="AC55" s="23"/>
      <c r="AD55" s="14"/>
      <c r="AE55" s="74"/>
      <c r="AI55" s="15"/>
      <c r="AL55" s="1"/>
    </row>
    <row r="56" spans="1:38" x14ac:dyDescent="0.3">
      <c r="B56" s="113"/>
      <c r="C56" s="73"/>
      <c r="D56" s="73"/>
      <c r="E56" s="13"/>
      <c r="F56" s="13"/>
      <c r="G56" s="13"/>
      <c r="H56" s="13"/>
      <c r="I56" s="41"/>
      <c r="J56" s="44"/>
      <c r="K56" s="13"/>
      <c r="L56" s="13"/>
      <c r="M56" s="1"/>
      <c r="P56" s="79"/>
      <c r="Q56" s="73"/>
      <c r="R56" s="39"/>
      <c r="S56" s="13"/>
      <c r="T56" s="13"/>
      <c r="U56" s="44"/>
      <c r="V56" s="13"/>
      <c r="W56" s="108"/>
      <c r="X56" s="13"/>
      <c r="Y56" s="13"/>
      <c r="Z56" s="1"/>
      <c r="AC56" s="23"/>
      <c r="AD56" s="14"/>
      <c r="AE56" s="74"/>
      <c r="AI56" s="15"/>
      <c r="AL56" s="1"/>
    </row>
    <row r="57" spans="1:38" x14ac:dyDescent="0.3">
      <c r="B57" s="113"/>
      <c r="C57" s="73"/>
      <c r="D57" s="73"/>
      <c r="E57" s="13"/>
      <c r="F57" s="13"/>
      <c r="G57" s="13"/>
      <c r="H57" s="13"/>
      <c r="I57" s="41"/>
      <c r="J57" s="44"/>
      <c r="K57" s="13"/>
      <c r="L57" s="13"/>
      <c r="M57" s="1"/>
      <c r="P57" s="79"/>
      <c r="Q57" s="73"/>
      <c r="R57" s="39"/>
      <c r="S57" s="13"/>
      <c r="T57" s="13"/>
      <c r="U57" s="44"/>
      <c r="V57" s="13"/>
      <c r="W57" s="108"/>
      <c r="X57" s="13"/>
      <c r="Y57" s="13"/>
      <c r="Z57" s="1"/>
      <c r="AB57" s="116"/>
      <c r="AC57" s="113"/>
      <c r="AD57" s="14"/>
      <c r="AE57" s="74"/>
      <c r="AI57" s="15"/>
      <c r="AL57" s="1"/>
    </row>
    <row r="58" spans="1:38" x14ac:dyDescent="0.3">
      <c r="B58" s="113"/>
      <c r="C58" s="73"/>
      <c r="D58" s="73"/>
      <c r="E58" s="13"/>
      <c r="F58" s="13"/>
      <c r="G58" s="13"/>
      <c r="H58" s="13"/>
      <c r="I58" s="41"/>
      <c r="J58" s="44"/>
      <c r="K58" s="13"/>
      <c r="L58" s="13"/>
      <c r="M58" s="1"/>
      <c r="P58" s="79"/>
      <c r="Q58" s="73"/>
      <c r="R58" s="39"/>
      <c r="S58" s="13"/>
      <c r="T58" s="13"/>
      <c r="U58" s="44"/>
      <c r="V58" s="13"/>
      <c r="W58" s="108"/>
      <c r="X58" s="13"/>
      <c r="Y58" s="13"/>
      <c r="Z58" s="1"/>
      <c r="AC58" s="113"/>
      <c r="AD58" s="14"/>
      <c r="AE58" s="74"/>
      <c r="AI58" s="15"/>
      <c r="AL58" s="1"/>
    </row>
    <row r="59" spans="1:38" x14ac:dyDescent="0.3">
      <c r="B59" s="113"/>
      <c r="C59" s="73"/>
      <c r="D59" s="73"/>
      <c r="E59" s="13"/>
      <c r="F59" s="13"/>
      <c r="G59" s="13"/>
      <c r="H59" s="13"/>
      <c r="J59" s="13"/>
      <c r="K59" s="13"/>
      <c r="L59" s="13"/>
      <c r="M59" s="1"/>
      <c r="P59" s="79"/>
      <c r="Q59" s="73"/>
      <c r="R59" s="39"/>
      <c r="S59" s="13"/>
      <c r="T59" s="13"/>
      <c r="U59" s="44"/>
      <c r="V59" s="13"/>
      <c r="W59" s="108"/>
      <c r="X59" s="13"/>
      <c r="Y59" s="13"/>
      <c r="Z59" s="1"/>
      <c r="AC59" s="113"/>
      <c r="AD59" s="14"/>
      <c r="AE59" s="74"/>
      <c r="AI59" s="15"/>
      <c r="AL59" s="1"/>
    </row>
    <row r="60" spans="1:38" x14ac:dyDescent="0.3">
      <c r="B60" s="113"/>
      <c r="C60" s="13"/>
      <c r="D60" s="73"/>
      <c r="E60" s="13"/>
      <c r="F60" s="13"/>
      <c r="G60" s="13"/>
      <c r="H60" s="13"/>
      <c r="J60" s="13"/>
      <c r="K60" s="13"/>
      <c r="L60" s="13"/>
      <c r="M60" s="1"/>
      <c r="P60" s="79"/>
      <c r="Q60" s="73"/>
      <c r="R60" s="39"/>
      <c r="S60" s="13"/>
      <c r="T60" s="13"/>
      <c r="U60" s="44"/>
      <c r="V60" s="13"/>
      <c r="W60" s="108"/>
      <c r="X60" s="13"/>
      <c r="Y60" s="13"/>
      <c r="Z60" s="1"/>
      <c r="AC60" s="79"/>
      <c r="AL60" s="1"/>
    </row>
    <row r="61" spans="1:38" x14ac:dyDescent="0.3">
      <c r="B61" s="13"/>
      <c r="C61" s="13"/>
      <c r="D61" s="73"/>
      <c r="E61" s="13"/>
      <c r="F61" s="13"/>
      <c r="G61" s="13"/>
      <c r="H61" s="13"/>
      <c r="J61" s="13"/>
      <c r="K61" s="13"/>
      <c r="L61" s="13"/>
      <c r="M61" s="1"/>
      <c r="P61" s="79"/>
      <c r="Q61" s="73"/>
      <c r="R61" s="39"/>
      <c r="S61" s="13"/>
      <c r="T61" s="13"/>
      <c r="U61" s="97"/>
      <c r="V61" s="13"/>
      <c r="W61" s="108"/>
      <c r="X61" s="13"/>
      <c r="Y61" s="13"/>
      <c r="Z61" s="1"/>
      <c r="AC61" s="79"/>
      <c r="AL61" s="1"/>
    </row>
    <row r="62" spans="1:38" x14ac:dyDescent="0.3">
      <c r="B62" s="13"/>
      <c r="C62" s="13"/>
      <c r="D62" s="73"/>
      <c r="E62" s="13"/>
      <c r="F62" s="13"/>
      <c r="G62" s="13"/>
      <c r="H62" s="13"/>
      <c r="J62" s="13"/>
      <c r="K62" s="13"/>
      <c r="L62" s="13"/>
      <c r="M62" s="1"/>
      <c r="P62" s="79"/>
      <c r="Q62" s="73"/>
      <c r="R62" s="39"/>
      <c r="S62" s="13"/>
      <c r="T62" s="13"/>
      <c r="U62" s="97"/>
      <c r="V62" s="13"/>
      <c r="W62" s="108"/>
      <c r="X62" s="13"/>
      <c r="Y62" s="13"/>
      <c r="Z62" s="1"/>
      <c r="AC62" s="79"/>
      <c r="AL62" s="1"/>
    </row>
    <row r="63" spans="1:38" x14ac:dyDescent="0.3">
      <c r="A63" s="104"/>
      <c r="B63" s="13"/>
      <c r="C63" s="78"/>
      <c r="D63" s="73"/>
      <c r="E63" s="13"/>
      <c r="F63" s="13"/>
      <c r="G63" s="13"/>
      <c r="H63" s="13"/>
      <c r="I63" s="41"/>
      <c r="J63" s="44"/>
      <c r="K63" s="13"/>
      <c r="L63" s="13"/>
      <c r="M63" s="1"/>
      <c r="O63" s="104"/>
      <c r="P63" s="79"/>
      <c r="Q63" s="73"/>
      <c r="R63" s="39"/>
      <c r="S63" s="13"/>
      <c r="T63" s="13"/>
      <c r="U63" s="44"/>
      <c r="V63" s="13"/>
      <c r="W63" s="108"/>
      <c r="X63" s="13"/>
      <c r="Y63" s="13"/>
      <c r="Z63" s="1"/>
      <c r="AC63" s="79"/>
      <c r="AL63" s="1"/>
    </row>
    <row r="64" spans="1:38" x14ac:dyDescent="0.3">
      <c r="B64" s="78"/>
      <c r="C64" s="73"/>
      <c r="D64" s="73"/>
      <c r="E64" s="13"/>
      <c r="F64" s="13"/>
      <c r="G64" s="13"/>
      <c r="H64" s="13"/>
      <c r="I64" s="41"/>
      <c r="J64" s="44"/>
      <c r="K64" s="13"/>
      <c r="L64" s="13"/>
      <c r="M64" s="1"/>
      <c r="P64" s="79"/>
      <c r="Q64" s="73"/>
      <c r="R64" s="39"/>
      <c r="S64" s="13"/>
      <c r="T64" s="13"/>
      <c r="U64" s="44"/>
      <c r="V64" s="13"/>
      <c r="W64" s="108"/>
      <c r="X64" s="13"/>
      <c r="Y64" s="13"/>
      <c r="Z64" s="1"/>
      <c r="AC64" s="79"/>
      <c r="AL64" s="1"/>
    </row>
    <row r="65" spans="2:38" x14ac:dyDescent="0.3">
      <c r="B65" s="79"/>
      <c r="C65" s="73"/>
      <c r="D65" s="73"/>
      <c r="E65" s="13"/>
      <c r="F65" s="13"/>
      <c r="G65" s="13"/>
      <c r="H65" s="13"/>
      <c r="I65" s="41"/>
      <c r="J65" s="44"/>
      <c r="K65" s="13"/>
      <c r="L65" s="13"/>
      <c r="M65" s="1"/>
      <c r="P65" s="13"/>
      <c r="Q65" s="74"/>
      <c r="R65" s="39"/>
      <c r="S65" s="13"/>
      <c r="T65" s="13"/>
      <c r="U65" s="44"/>
      <c r="V65" s="13"/>
      <c r="W65" s="108"/>
      <c r="X65" s="13"/>
      <c r="Y65" s="13"/>
      <c r="Z65" s="1"/>
      <c r="AC65" s="79"/>
      <c r="AL65" s="1"/>
    </row>
    <row r="66" spans="2:38" x14ac:dyDescent="0.3">
      <c r="B66" s="79"/>
      <c r="C66" s="73"/>
      <c r="D66" s="73"/>
      <c r="E66" s="13"/>
      <c r="F66" s="13"/>
      <c r="G66" s="13"/>
      <c r="H66" s="44"/>
      <c r="J66" s="44"/>
      <c r="K66" s="13"/>
      <c r="L66" s="13"/>
      <c r="M66" s="1"/>
      <c r="P66" s="78"/>
      <c r="Q66" s="45"/>
      <c r="R66" s="39"/>
      <c r="S66" s="13"/>
      <c r="T66" s="13"/>
      <c r="U66" s="44"/>
      <c r="V66" s="13"/>
      <c r="W66" s="108"/>
      <c r="X66" s="13"/>
      <c r="Y66" s="13"/>
      <c r="Z66" s="1"/>
      <c r="AC66" s="13"/>
      <c r="AL66" s="1"/>
    </row>
    <row r="67" spans="2:38" x14ac:dyDescent="0.3">
      <c r="B67" s="79"/>
      <c r="C67" s="73"/>
      <c r="D67" s="73"/>
      <c r="E67" s="13"/>
      <c r="F67" s="13"/>
      <c r="G67" s="13"/>
      <c r="H67" s="44"/>
      <c r="J67" s="44"/>
      <c r="K67" s="13"/>
      <c r="L67" s="13"/>
      <c r="M67" s="1"/>
      <c r="P67" s="79"/>
      <c r="Q67" s="74"/>
      <c r="R67" s="39"/>
      <c r="S67" s="13"/>
      <c r="T67" s="13"/>
      <c r="U67" s="44"/>
      <c r="V67" s="13"/>
      <c r="W67" s="108"/>
      <c r="X67" s="13"/>
      <c r="Y67" s="13"/>
      <c r="Z67" s="1"/>
      <c r="AC67" s="78"/>
      <c r="AL67" s="1"/>
    </row>
    <row r="68" spans="2:38" x14ac:dyDescent="0.3">
      <c r="B68" s="79"/>
      <c r="C68" s="73"/>
      <c r="D68" s="73"/>
      <c r="E68" s="13"/>
      <c r="F68" s="13"/>
      <c r="G68" s="13"/>
      <c r="H68" s="44"/>
      <c r="J68" s="44"/>
      <c r="K68" s="13"/>
      <c r="L68" s="13"/>
      <c r="M68" s="1"/>
      <c r="P68" s="79"/>
      <c r="Q68" s="74"/>
      <c r="R68" s="39"/>
      <c r="S68" s="13"/>
      <c r="T68" s="13"/>
      <c r="U68" s="44"/>
      <c r="V68" s="13"/>
      <c r="W68" s="108"/>
      <c r="X68" s="13"/>
      <c r="Y68" s="13"/>
      <c r="Z68" s="1"/>
      <c r="AC68" s="79"/>
      <c r="AL68" s="1"/>
    </row>
    <row r="69" spans="2:38" x14ac:dyDescent="0.3">
      <c r="B69" s="79"/>
      <c r="C69" s="73"/>
      <c r="D69" s="73"/>
      <c r="E69" s="13"/>
      <c r="F69" s="13"/>
      <c r="G69" s="13"/>
      <c r="H69" s="13"/>
      <c r="I69" s="41"/>
      <c r="J69" s="44"/>
      <c r="K69" s="13"/>
      <c r="L69" s="13"/>
      <c r="M69" s="1"/>
      <c r="P69" s="79"/>
      <c r="Q69" s="74"/>
      <c r="R69" s="39"/>
      <c r="S69" s="13"/>
      <c r="T69" s="13"/>
      <c r="U69" s="44"/>
      <c r="V69" s="13"/>
      <c r="W69" s="108"/>
      <c r="X69" s="13"/>
      <c r="Y69" s="13"/>
      <c r="Z69" s="1"/>
      <c r="AC69" s="79"/>
      <c r="AL69" s="1"/>
    </row>
    <row r="70" spans="2:38" x14ac:dyDescent="0.3">
      <c r="B70" s="79"/>
      <c r="C70" s="73"/>
      <c r="D70" s="73"/>
      <c r="E70" s="13"/>
      <c r="F70" s="13"/>
      <c r="G70" s="13"/>
      <c r="H70" s="13"/>
      <c r="I70" s="41"/>
      <c r="J70" s="44"/>
      <c r="K70" s="13"/>
      <c r="L70" s="13"/>
      <c r="M70" s="1"/>
      <c r="P70" s="79"/>
      <c r="Q70" s="74"/>
      <c r="R70" s="39"/>
      <c r="S70" s="13"/>
      <c r="T70" s="13"/>
      <c r="U70" s="44"/>
      <c r="V70" s="13"/>
      <c r="W70" s="108"/>
      <c r="X70" s="13"/>
      <c r="Y70" s="13"/>
      <c r="Z70" s="1"/>
      <c r="AC70" s="79"/>
      <c r="AL70" s="1"/>
    </row>
    <row r="71" spans="2:38" x14ac:dyDescent="0.3">
      <c r="B71" s="113"/>
      <c r="C71" s="73"/>
      <c r="D71" s="73"/>
      <c r="E71" s="13"/>
      <c r="F71" s="13"/>
      <c r="G71" s="13"/>
      <c r="H71" s="13"/>
      <c r="I71" s="41"/>
      <c r="J71" s="44"/>
      <c r="K71" s="13"/>
      <c r="L71" s="13"/>
      <c r="M71" s="1"/>
      <c r="P71" s="79"/>
      <c r="Q71" s="74"/>
      <c r="R71" s="40"/>
      <c r="S71" s="13"/>
      <c r="T71" s="13"/>
      <c r="U71" s="44"/>
      <c r="V71" s="13"/>
      <c r="W71" s="108"/>
      <c r="X71" s="13"/>
      <c r="Y71" s="13"/>
      <c r="Z71" s="1"/>
      <c r="AC71" s="79"/>
      <c r="AL71" s="1"/>
    </row>
    <row r="72" spans="2:38" x14ac:dyDescent="0.3">
      <c r="B72" s="113"/>
      <c r="C72" s="73"/>
      <c r="D72" s="73"/>
      <c r="E72" s="13"/>
      <c r="F72" s="13"/>
      <c r="G72" s="13"/>
      <c r="H72" s="13"/>
      <c r="I72" s="41"/>
      <c r="J72" s="44"/>
      <c r="K72" s="13"/>
      <c r="L72" s="13"/>
      <c r="M72" s="1"/>
      <c r="P72" s="13"/>
      <c r="Q72" s="13"/>
      <c r="S72" s="13"/>
      <c r="T72" s="13"/>
      <c r="U72" s="44"/>
      <c r="V72" s="13"/>
      <c r="W72" s="108"/>
      <c r="X72" s="13"/>
      <c r="Y72" s="13"/>
      <c r="Z72" s="1"/>
      <c r="AC72" s="79"/>
      <c r="AL72" s="1"/>
    </row>
    <row r="73" spans="2:38" x14ac:dyDescent="0.3">
      <c r="B73" s="113"/>
      <c r="C73" s="13"/>
      <c r="D73" s="98"/>
      <c r="E73" s="13"/>
      <c r="F73" s="13"/>
      <c r="G73" s="13"/>
      <c r="H73" s="13"/>
      <c r="J73" s="13"/>
      <c r="K73" s="13"/>
      <c r="L73" s="13"/>
      <c r="M73" s="1"/>
      <c r="P73" s="13"/>
      <c r="Q73" s="73"/>
      <c r="R73" s="39"/>
      <c r="S73" s="13"/>
      <c r="T73" s="13"/>
      <c r="U73" s="44"/>
      <c r="V73" s="13"/>
      <c r="W73" s="108"/>
      <c r="X73" s="13"/>
      <c r="Y73" s="13"/>
      <c r="Z73" s="1"/>
      <c r="AC73" s="13"/>
      <c r="AL73" s="1"/>
    </row>
    <row r="74" spans="2:38" x14ac:dyDescent="0.3">
      <c r="D74" s="98"/>
      <c r="M74" s="1"/>
      <c r="P74" s="13"/>
      <c r="Q74" s="73"/>
      <c r="R74" s="39"/>
      <c r="S74" s="13"/>
      <c r="T74" s="13"/>
      <c r="U74" s="44"/>
      <c r="V74" s="13"/>
      <c r="W74" s="108"/>
      <c r="X74" s="13"/>
      <c r="Y74" s="13"/>
      <c r="Z74" s="1"/>
      <c r="AC74" s="13"/>
      <c r="AL74" s="1"/>
    </row>
    <row r="75" spans="2:38" x14ac:dyDescent="0.3">
      <c r="D75" s="98"/>
      <c r="M75" s="1"/>
      <c r="P75" s="13"/>
      <c r="Q75" s="13"/>
      <c r="S75" s="13"/>
      <c r="T75" s="13"/>
      <c r="U75" s="44"/>
      <c r="V75" s="13"/>
      <c r="W75" s="108"/>
      <c r="X75" s="13"/>
      <c r="Y75" s="13"/>
      <c r="Z75" s="1"/>
      <c r="AC75" s="13"/>
      <c r="AL75" s="1"/>
    </row>
    <row r="76" spans="2:38" x14ac:dyDescent="0.3">
      <c r="D76" s="98"/>
      <c r="M76" s="1"/>
      <c r="P76" s="13"/>
      <c r="Q76" s="13"/>
      <c r="S76" s="13"/>
      <c r="T76" s="13"/>
      <c r="U76" s="44"/>
      <c r="V76" s="13"/>
      <c r="W76" s="108"/>
      <c r="X76" s="13"/>
      <c r="Y76" s="13"/>
      <c r="Z76" s="1"/>
      <c r="AC76" s="13"/>
      <c r="AL76" s="1"/>
    </row>
    <row r="77" spans="2:38" x14ac:dyDescent="0.3">
      <c r="D77" s="98"/>
      <c r="M77" s="1"/>
      <c r="P77" s="13"/>
      <c r="Q77" s="13"/>
      <c r="S77" s="13"/>
      <c r="T77" s="13"/>
      <c r="U77" s="44"/>
      <c r="V77" s="13"/>
      <c r="W77" s="108"/>
      <c r="X77" s="13"/>
      <c r="Y77" s="13"/>
      <c r="Z77" s="1"/>
      <c r="AC77" s="13"/>
      <c r="AL77" s="1"/>
    </row>
    <row r="78" spans="2:38" x14ac:dyDescent="0.3">
      <c r="D78" s="98"/>
      <c r="M78" s="1"/>
      <c r="P78" s="13"/>
      <c r="Q78" s="74"/>
      <c r="R78" s="40"/>
      <c r="S78" s="13"/>
      <c r="T78" s="13"/>
      <c r="U78" s="44"/>
      <c r="V78" s="13"/>
      <c r="W78" s="108"/>
      <c r="X78" s="13"/>
      <c r="Y78" s="13"/>
      <c r="Z78" s="1"/>
      <c r="AC78" s="13"/>
      <c r="AL78" s="1"/>
    </row>
    <row r="79" spans="2:38" x14ac:dyDescent="0.3">
      <c r="D79" s="98"/>
      <c r="M79" s="1"/>
      <c r="P79" s="13"/>
      <c r="Q79" s="45"/>
      <c r="R79" s="47"/>
      <c r="S79" s="13"/>
      <c r="T79" s="13"/>
      <c r="U79" s="44"/>
      <c r="V79" s="13"/>
      <c r="W79" s="108"/>
      <c r="X79" s="13"/>
      <c r="Y79" s="13"/>
      <c r="Z79" s="1"/>
      <c r="AC79" s="13"/>
      <c r="AL79" s="1"/>
    </row>
    <row r="80" spans="2:38" x14ac:dyDescent="0.3">
      <c r="D80" s="98"/>
      <c r="M80" s="1"/>
      <c r="P80" s="13"/>
      <c r="Q80" s="13"/>
      <c r="S80" s="13"/>
      <c r="T80" s="13"/>
      <c r="U80" s="44"/>
      <c r="V80" s="13"/>
      <c r="W80" s="108"/>
      <c r="X80" s="13"/>
      <c r="Y80" s="13"/>
      <c r="Z80" s="1"/>
      <c r="AC80" s="13"/>
      <c r="AL80" s="1"/>
    </row>
    <row r="81" spans="4:38" x14ac:dyDescent="0.3">
      <c r="D81" s="98"/>
      <c r="M81" s="1"/>
      <c r="P81" s="13"/>
      <c r="Q81" s="13"/>
      <c r="S81" s="13"/>
      <c r="T81" s="13"/>
      <c r="U81" s="44"/>
      <c r="V81" s="13"/>
      <c r="W81" s="108"/>
      <c r="X81" s="13"/>
      <c r="Y81" s="13"/>
      <c r="Z81" s="1"/>
      <c r="AC81" s="13"/>
      <c r="AL81" s="1"/>
    </row>
    <row r="82" spans="4:38" x14ac:dyDescent="0.3">
      <c r="D82" s="98"/>
      <c r="M82" s="1"/>
      <c r="P82" s="13"/>
      <c r="Q82" s="13"/>
      <c r="S82" s="13"/>
      <c r="T82" s="13"/>
      <c r="U82" s="44"/>
      <c r="V82" s="13"/>
      <c r="W82" s="108"/>
      <c r="X82" s="13"/>
      <c r="Y82" s="13"/>
      <c r="Z82" s="1"/>
      <c r="AC82" s="13"/>
      <c r="AL82" s="1"/>
    </row>
    <row r="83" spans="4:38" x14ac:dyDescent="0.3">
      <c r="D83" s="98"/>
      <c r="M83" s="1"/>
      <c r="P83" s="13"/>
      <c r="Q83" s="13"/>
      <c r="S83" s="13"/>
      <c r="T83" s="13"/>
      <c r="U83" s="44"/>
      <c r="V83" s="13"/>
      <c r="W83" s="108"/>
      <c r="X83" s="13"/>
      <c r="Y83" s="13"/>
      <c r="Z83" s="1"/>
      <c r="AC83" s="13"/>
      <c r="AL83" s="1"/>
    </row>
    <row r="84" spans="4:38" x14ac:dyDescent="0.3">
      <c r="D84" s="98"/>
      <c r="M84" s="1"/>
      <c r="P84" s="13"/>
      <c r="Q84" s="13"/>
      <c r="S84" s="13"/>
      <c r="T84" s="13"/>
      <c r="U84" s="44"/>
      <c r="V84" s="13"/>
      <c r="W84" s="108"/>
      <c r="X84" s="13"/>
      <c r="Y84" s="13"/>
      <c r="Z84" s="1"/>
      <c r="AC84" s="13"/>
      <c r="AL84" s="1"/>
    </row>
    <row r="85" spans="4:38" x14ac:dyDescent="0.3">
      <c r="D85" s="98"/>
      <c r="M85" s="1"/>
      <c r="P85" s="13"/>
      <c r="Q85" s="13"/>
      <c r="S85" s="13"/>
      <c r="T85" s="13"/>
      <c r="U85" s="44"/>
      <c r="V85" s="13"/>
      <c r="W85" s="108"/>
      <c r="X85" s="13"/>
      <c r="Y85" s="13"/>
      <c r="Z85" s="1"/>
      <c r="AC85" s="13"/>
      <c r="AL85" s="1"/>
    </row>
    <row r="86" spans="4:38" x14ac:dyDescent="0.3">
      <c r="D86" s="98"/>
      <c r="M86" s="1"/>
      <c r="P86" s="13"/>
      <c r="Q86" s="13"/>
      <c r="S86" s="13"/>
      <c r="T86" s="13"/>
      <c r="U86" s="44"/>
      <c r="V86" s="13"/>
      <c r="W86" s="108"/>
      <c r="X86" s="13"/>
      <c r="Y86" s="13"/>
      <c r="Z86" s="1"/>
      <c r="AC86" s="13"/>
      <c r="AL86" s="1"/>
    </row>
    <row r="87" spans="4:38" x14ac:dyDescent="0.3">
      <c r="D87" s="98"/>
      <c r="M87" s="1"/>
      <c r="P87" s="13"/>
      <c r="Q87" s="13"/>
      <c r="S87" s="13"/>
      <c r="T87" s="13"/>
      <c r="U87" s="44"/>
      <c r="V87" s="13"/>
      <c r="W87" s="108"/>
      <c r="X87" s="13"/>
      <c r="Y87" s="13"/>
      <c r="Z87" s="1"/>
      <c r="AC87" s="13"/>
      <c r="AL87" s="1"/>
    </row>
    <row r="88" spans="4:38" x14ac:dyDescent="0.3">
      <c r="D88" s="98"/>
      <c r="M88" s="1"/>
      <c r="P88" s="13"/>
      <c r="Q88" s="13"/>
      <c r="S88" s="13"/>
      <c r="T88" s="13"/>
      <c r="U88" s="44"/>
      <c r="V88" s="13"/>
      <c r="W88" s="108"/>
      <c r="X88" s="13"/>
      <c r="Y88" s="13"/>
      <c r="Z88" s="1"/>
      <c r="AC88" s="13"/>
      <c r="AL88" s="1"/>
    </row>
    <row r="89" spans="4:38" x14ac:dyDescent="0.3">
      <c r="D89" s="98"/>
      <c r="M89" s="1"/>
      <c r="P89" s="13"/>
      <c r="Q89" s="13"/>
      <c r="S89" s="13"/>
      <c r="T89" s="13"/>
      <c r="U89" s="44"/>
      <c r="V89" s="13"/>
      <c r="W89" s="108"/>
      <c r="X89" s="13"/>
      <c r="Y89" s="13"/>
      <c r="Z89" s="1"/>
      <c r="AC89" s="13"/>
      <c r="AL89" s="1"/>
    </row>
    <row r="90" spans="4:38" x14ac:dyDescent="0.3">
      <c r="D90" s="98"/>
      <c r="M90" s="1"/>
      <c r="P90" s="13"/>
      <c r="Q90" s="13"/>
      <c r="S90" s="13"/>
      <c r="T90" s="13"/>
      <c r="U90" s="44"/>
      <c r="V90" s="13"/>
      <c r="W90" s="108"/>
      <c r="X90" s="13"/>
      <c r="Y90" s="13"/>
      <c r="Z90" s="1"/>
      <c r="AC90" s="13"/>
      <c r="AL90" s="1"/>
    </row>
    <row r="91" spans="4:38" x14ac:dyDescent="0.3">
      <c r="D91" s="98"/>
      <c r="M91" s="1"/>
      <c r="P91" s="13"/>
      <c r="Q91" s="13"/>
      <c r="S91" s="13"/>
      <c r="T91" s="13"/>
      <c r="U91" s="44"/>
      <c r="V91" s="13"/>
      <c r="W91" s="108"/>
      <c r="X91" s="13"/>
      <c r="Y91" s="13"/>
      <c r="Z91" s="1"/>
      <c r="AC91" s="13"/>
      <c r="AL91" s="1"/>
    </row>
    <row r="92" spans="4:38" x14ac:dyDescent="0.3">
      <c r="D92" s="98"/>
      <c r="M92" s="1"/>
      <c r="P92" s="13"/>
      <c r="Q92" s="13"/>
      <c r="S92" s="13"/>
      <c r="T92" s="13"/>
      <c r="U92" s="44"/>
      <c r="V92" s="13"/>
      <c r="W92" s="108"/>
      <c r="X92" s="13"/>
      <c r="Y92" s="13"/>
      <c r="Z92" s="1"/>
      <c r="AC92" s="13"/>
      <c r="AL92" s="1"/>
    </row>
    <row r="93" spans="4:38" x14ac:dyDescent="0.3">
      <c r="D93" s="98"/>
      <c r="M93" s="1"/>
      <c r="P93" s="13"/>
      <c r="Q93" s="13"/>
      <c r="S93" s="13"/>
      <c r="T93" s="13"/>
      <c r="U93" s="44"/>
      <c r="V93" s="13"/>
      <c r="W93" s="108"/>
      <c r="X93" s="13"/>
      <c r="Y93" s="13"/>
      <c r="Z93" s="1"/>
      <c r="AC93" s="13"/>
      <c r="AL93" s="1"/>
    </row>
    <row r="94" spans="4:38" x14ac:dyDescent="0.3">
      <c r="D94" s="98"/>
      <c r="M94" s="1"/>
      <c r="P94" s="13"/>
      <c r="Q94" s="13"/>
      <c r="S94" s="13"/>
      <c r="T94" s="13"/>
      <c r="U94" s="44"/>
      <c r="V94" s="13"/>
      <c r="W94" s="108"/>
      <c r="X94" s="13"/>
      <c r="Y94" s="13"/>
      <c r="Z94" s="1"/>
      <c r="AC94" s="13"/>
      <c r="AL94" s="1"/>
    </row>
    <row r="95" spans="4:38" x14ac:dyDescent="0.3">
      <c r="D95" s="98"/>
      <c r="M95" s="1"/>
      <c r="P95" s="13"/>
      <c r="Q95" s="13"/>
      <c r="S95" s="13"/>
      <c r="T95" s="13"/>
      <c r="U95" s="44"/>
      <c r="V95" s="13"/>
      <c r="W95" s="108"/>
      <c r="X95" s="13"/>
      <c r="Y95" s="13"/>
      <c r="Z95" s="1"/>
      <c r="AC95" s="13"/>
      <c r="AL95" s="1"/>
    </row>
    <row r="96" spans="4:38" x14ac:dyDescent="0.3">
      <c r="D96" s="98"/>
      <c r="M96" s="1"/>
      <c r="P96" s="13"/>
      <c r="Q96" s="13"/>
      <c r="S96" s="13">
        <v>5</v>
      </c>
      <c r="T96" s="13"/>
      <c r="U96" s="44"/>
      <c r="V96" s="13"/>
      <c r="W96" s="108"/>
      <c r="X96" s="13"/>
      <c r="Y96" s="13"/>
      <c r="Z96" s="1"/>
      <c r="AC96" s="13"/>
      <c r="AL96" s="1"/>
    </row>
    <row r="97" spans="4:38" x14ac:dyDescent="0.3">
      <c r="D97" s="98"/>
      <c r="M97" s="1"/>
      <c r="P97" s="13"/>
      <c r="Q97" s="13"/>
      <c r="S97" s="13">
        <v>6</v>
      </c>
      <c r="T97" s="13"/>
      <c r="U97" s="44"/>
      <c r="V97" s="13"/>
      <c r="W97" s="108"/>
      <c r="X97" s="13"/>
      <c r="Y97" s="13"/>
      <c r="Z97" s="1"/>
      <c r="AC97" s="13"/>
      <c r="AL97" s="1"/>
    </row>
    <row r="98" spans="4:38" x14ac:dyDescent="0.3">
      <c r="D98" s="98"/>
      <c r="M98" s="1"/>
      <c r="P98" s="13"/>
      <c r="Q98" s="13"/>
      <c r="S98" s="13">
        <v>7</v>
      </c>
      <c r="T98" s="13"/>
      <c r="U98" s="44"/>
      <c r="V98" s="13"/>
      <c r="W98" s="108"/>
      <c r="X98" s="13"/>
      <c r="Y98" s="13"/>
      <c r="Z98" s="1"/>
      <c r="AC98" s="13"/>
      <c r="AL98" s="1"/>
    </row>
    <row r="99" spans="4:38" x14ac:dyDescent="0.3">
      <c r="D99" s="98"/>
      <c r="M99" s="1"/>
      <c r="P99" s="13"/>
      <c r="Q99" s="13"/>
      <c r="S99" s="13">
        <v>8</v>
      </c>
      <c r="T99" s="13"/>
      <c r="U99" s="44"/>
      <c r="V99" s="13"/>
      <c r="W99" s="108"/>
      <c r="X99" s="13"/>
      <c r="Y99" s="13"/>
      <c r="Z99" s="1"/>
      <c r="AC99" s="13"/>
      <c r="AL99" s="1"/>
    </row>
    <row r="100" spans="4:38" x14ac:dyDescent="0.3">
      <c r="D100" s="98"/>
      <c r="M100" s="1"/>
      <c r="P100" s="13"/>
      <c r="Q100" s="13"/>
      <c r="S100" s="13">
        <v>9</v>
      </c>
      <c r="T100" s="13"/>
      <c r="U100" s="44"/>
      <c r="V100" s="13"/>
      <c r="W100" s="108"/>
      <c r="X100" s="13"/>
      <c r="Y100" s="13"/>
      <c r="Z100" s="1"/>
      <c r="AC100" s="13"/>
      <c r="AL100" s="1"/>
    </row>
    <row r="101" spans="4:38" x14ac:dyDescent="0.3">
      <c r="D101" s="98"/>
      <c r="M101" s="1"/>
      <c r="P101" s="13"/>
      <c r="Q101" s="13"/>
      <c r="S101" s="13">
        <v>10</v>
      </c>
      <c r="T101" s="13"/>
      <c r="U101" s="44"/>
      <c r="V101" s="13"/>
      <c r="W101" s="108"/>
      <c r="X101" s="13"/>
      <c r="Y101" s="13"/>
      <c r="Z101" s="1"/>
      <c r="AC101" s="13"/>
      <c r="AL101" s="1"/>
    </row>
    <row r="102" spans="4:38" x14ac:dyDescent="0.3">
      <c r="D102" s="98"/>
      <c r="M102" s="1"/>
      <c r="P102" s="13"/>
      <c r="Q102" s="13"/>
      <c r="S102" s="13" t="s">
        <v>20</v>
      </c>
      <c r="T102" s="13"/>
      <c r="U102" s="44"/>
      <c r="V102" s="13"/>
      <c r="W102" s="108"/>
      <c r="X102" s="13"/>
      <c r="Y102" s="13"/>
      <c r="Z102" s="1"/>
      <c r="AC102" s="13"/>
      <c r="AL102" s="1"/>
    </row>
    <row r="103" spans="4:38" x14ac:dyDescent="0.3">
      <c r="D103" s="98"/>
      <c r="M103" s="1"/>
      <c r="P103" s="13"/>
      <c r="Q103" s="13"/>
      <c r="S103" s="13"/>
      <c r="T103" s="13"/>
      <c r="U103" s="44"/>
      <c r="V103" s="13"/>
      <c r="W103" s="108"/>
      <c r="X103" s="13"/>
      <c r="Y103" s="13"/>
      <c r="Z103" s="1"/>
      <c r="AC103" s="13"/>
      <c r="AL103" s="1"/>
    </row>
    <row r="104" spans="4:38" x14ac:dyDescent="0.3">
      <c r="D104" s="98"/>
      <c r="M104" s="1"/>
      <c r="P104" s="13"/>
      <c r="Q104" s="13"/>
      <c r="S104" s="13">
        <v>1</v>
      </c>
      <c r="T104" s="13"/>
      <c r="U104" s="44"/>
      <c r="V104" s="13"/>
      <c r="W104" s="108"/>
      <c r="X104" s="13"/>
      <c r="Y104" s="13"/>
      <c r="Z104" s="1"/>
      <c r="AC104" s="13"/>
      <c r="AL104" s="1"/>
    </row>
    <row r="105" spans="4:38" x14ac:dyDescent="0.3">
      <c r="D105" s="98"/>
      <c r="M105" s="1"/>
      <c r="P105" s="13"/>
      <c r="Q105" s="13"/>
      <c r="S105" s="13">
        <v>2</v>
      </c>
      <c r="T105" s="13"/>
      <c r="U105" s="44"/>
      <c r="V105" s="13"/>
      <c r="W105" s="108"/>
      <c r="X105" s="13"/>
      <c r="Y105" s="13"/>
      <c r="Z105" s="1"/>
      <c r="AC105" s="13"/>
      <c r="AL105" s="1"/>
    </row>
    <row r="106" spans="4:38" x14ac:dyDescent="0.3">
      <c r="D106" s="98"/>
      <c r="M106" s="1"/>
      <c r="P106" s="13"/>
      <c r="Q106" s="13"/>
      <c r="S106" s="13">
        <v>3</v>
      </c>
      <c r="T106" s="13"/>
      <c r="U106" s="44"/>
      <c r="V106" s="13"/>
      <c r="W106" s="108"/>
      <c r="X106" s="13"/>
      <c r="Y106" s="13"/>
      <c r="Z106" s="1"/>
      <c r="AC106" s="13"/>
      <c r="AL106" s="1"/>
    </row>
    <row r="107" spans="4:38" x14ac:dyDescent="0.3">
      <c r="D107" s="98"/>
      <c r="M107" s="1"/>
      <c r="P107" s="13"/>
      <c r="Q107" s="13"/>
      <c r="S107" s="13">
        <v>4</v>
      </c>
      <c r="T107" s="13"/>
      <c r="U107" s="44"/>
      <c r="V107" s="13"/>
      <c r="W107" s="108"/>
      <c r="X107" s="13"/>
      <c r="Y107" s="13"/>
      <c r="Z107" s="1"/>
      <c r="AC107" s="13"/>
      <c r="AL107" s="1"/>
    </row>
    <row r="108" spans="4:38" x14ac:dyDescent="0.3">
      <c r="D108" s="98"/>
      <c r="M108" s="1"/>
      <c r="P108" s="13"/>
      <c r="Q108" s="13"/>
      <c r="S108" s="13">
        <v>5</v>
      </c>
      <c r="T108" s="13"/>
      <c r="U108" s="44"/>
      <c r="V108" s="13"/>
      <c r="W108" s="108"/>
      <c r="X108" s="13"/>
      <c r="Y108" s="13"/>
      <c r="Z108" s="1"/>
      <c r="AE108" s="1">
        <v>8</v>
      </c>
      <c r="AL108" s="1"/>
    </row>
    <row r="109" spans="4:38" x14ac:dyDescent="0.3">
      <c r="D109" s="98"/>
      <c r="M109" s="1"/>
      <c r="P109" s="13"/>
      <c r="Q109" s="13"/>
      <c r="S109" s="13">
        <v>6</v>
      </c>
      <c r="T109" s="13"/>
      <c r="U109" s="44"/>
      <c r="V109" s="13"/>
      <c r="W109" s="108"/>
      <c r="X109" s="13"/>
      <c r="Y109" s="13"/>
      <c r="Z109" s="1"/>
      <c r="AE109" s="1">
        <v>9</v>
      </c>
      <c r="AL109" s="1"/>
    </row>
    <row r="110" spans="4:38" x14ac:dyDescent="0.3">
      <c r="D110" s="98"/>
      <c r="M110" s="1"/>
      <c r="S110" s="13">
        <v>7</v>
      </c>
      <c r="T110" s="13"/>
      <c r="U110" s="44"/>
      <c r="V110" s="13"/>
      <c r="W110" s="108"/>
      <c r="X110" s="13"/>
      <c r="Y110" s="13"/>
      <c r="Z110" s="1"/>
      <c r="AE110" s="1">
        <v>10</v>
      </c>
      <c r="AL110" s="1"/>
    </row>
    <row r="111" spans="4:38" x14ac:dyDescent="0.3">
      <c r="D111" s="98"/>
      <c r="M111" s="1"/>
      <c r="S111" s="13">
        <v>8</v>
      </c>
      <c r="T111" s="13"/>
      <c r="U111" s="44"/>
      <c r="V111" s="13"/>
      <c r="W111" s="108"/>
      <c r="X111" s="13"/>
      <c r="Y111" s="13"/>
      <c r="Z111" s="1"/>
      <c r="AE111" s="1" t="s">
        <v>20</v>
      </c>
      <c r="AL111" s="1"/>
    </row>
    <row r="112" spans="4:38" x14ac:dyDescent="0.3">
      <c r="D112" s="98"/>
      <c r="M112" s="1"/>
      <c r="S112" s="13">
        <v>9</v>
      </c>
      <c r="T112" s="13"/>
      <c r="U112" s="44"/>
      <c r="V112" s="13"/>
      <c r="W112" s="108"/>
      <c r="X112" s="13"/>
      <c r="Y112" s="13"/>
      <c r="Z112" s="1"/>
      <c r="AL112" s="1"/>
    </row>
    <row r="113" spans="4:38" x14ac:dyDescent="0.3">
      <c r="D113" s="98"/>
      <c r="M113" s="1"/>
      <c r="S113" s="13">
        <v>10</v>
      </c>
      <c r="T113" s="13"/>
      <c r="U113" s="44"/>
      <c r="V113" s="13"/>
      <c r="W113" s="108"/>
      <c r="X113" s="13"/>
      <c r="Y113" s="13"/>
      <c r="Z113" s="1"/>
      <c r="AL113" s="1"/>
    </row>
    <row r="114" spans="4:38" x14ac:dyDescent="0.3">
      <c r="D114" s="98"/>
      <c r="S114" s="13" t="s">
        <v>20</v>
      </c>
      <c r="T114" s="13"/>
      <c r="U114" s="44"/>
      <c r="V114" s="13"/>
      <c r="W114" s="108"/>
      <c r="X114" s="13"/>
      <c r="Y114" s="13"/>
    </row>
    <row r="115" spans="4:38" x14ac:dyDescent="0.3">
      <c r="D115" s="98"/>
      <c r="S115" s="13"/>
      <c r="T115" s="13"/>
      <c r="U115" s="44"/>
      <c r="V115" s="13"/>
      <c r="W115" s="108"/>
      <c r="X115" s="13"/>
      <c r="Y115" s="13"/>
    </row>
    <row r="116" spans="4:38" x14ac:dyDescent="0.3">
      <c r="D116" s="98"/>
      <c r="S116" s="13"/>
      <c r="T116" s="13"/>
      <c r="U116" s="44"/>
      <c r="V116" s="13"/>
      <c r="W116" s="108"/>
      <c r="X116" s="13"/>
      <c r="Y116" s="13"/>
    </row>
    <row r="117" spans="4:38" x14ac:dyDescent="0.3">
      <c r="D117" s="98"/>
      <c r="S117" s="13"/>
      <c r="T117" s="13"/>
    </row>
    <row r="118" spans="4:38" x14ac:dyDescent="0.3">
      <c r="D118" s="98"/>
      <c r="S118" s="13"/>
      <c r="T118" s="13"/>
    </row>
    <row r="119" spans="4:38" x14ac:dyDescent="0.3">
      <c r="D119" s="98"/>
      <c r="S119" s="13"/>
      <c r="T119" s="13"/>
    </row>
    <row r="120" spans="4:38" x14ac:dyDescent="0.3">
      <c r="D120" s="98"/>
      <c r="S120" s="13"/>
      <c r="T120" s="13"/>
    </row>
    <row r="121" spans="4:38" x14ac:dyDescent="0.3">
      <c r="D121" s="98"/>
      <c r="S121" s="13"/>
      <c r="T121" s="13"/>
    </row>
    <row r="122" spans="4:38" x14ac:dyDescent="0.3">
      <c r="D122" s="98"/>
      <c r="S122" s="13"/>
      <c r="T122" s="13"/>
    </row>
    <row r="123" spans="4:38" x14ac:dyDescent="0.3">
      <c r="D123" s="98"/>
      <c r="S123" s="13"/>
      <c r="T123" s="13"/>
    </row>
    <row r="124" spans="4:38" x14ac:dyDescent="0.3">
      <c r="D124" s="98"/>
      <c r="S124" s="13"/>
      <c r="T124" s="13"/>
    </row>
    <row r="125" spans="4:38" x14ac:dyDescent="0.3">
      <c r="D125" s="98"/>
      <c r="S125" s="13"/>
      <c r="T125" s="13"/>
    </row>
    <row r="126" spans="4:38" x14ac:dyDescent="0.3">
      <c r="D126" s="98"/>
      <c r="S126" s="13"/>
      <c r="T126" s="13"/>
    </row>
    <row r="127" spans="4:38" x14ac:dyDescent="0.3">
      <c r="D127" s="98"/>
      <c r="S127" s="13"/>
      <c r="T127" s="13"/>
    </row>
    <row r="128" spans="4:38" x14ac:dyDescent="0.3">
      <c r="D128" s="98"/>
      <c r="S128" s="13"/>
      <c r="T128" s="13"/>
    </row>
    <row r="129" spans="4:20" x14ac:dyDescent="0.3">
      <c r="D129" s="98"/>
      <c r="S129" s="13"/>
      <c r="T129" s="13"/>
    </row>
    <row r="130" spans="4:20" x14ac:dyDescent="0.3">
      <c r="D130" s="98"/>
      <c r="S130" s="13"/>
      <c r="T130" s="13"/>
    </row>
    <row r="131" spans="4:20" x14ac:dyDescent="0.3">
      <c r="D131" s="98"/>
      <c r="S131" s="13"/>
      <c r="T131" s="13"/>
    </row>
    <row r="132" spans="4:20" x14ac:dyDescent="0.3">
      <c r="D132" s="98"/>
      <c r="S132" s="13"/>
      <c r="T132" s="13"/>
    </row>
    <row r="133" spans="4:20" x14ac:dyDescent="0.3">
      <c r="D133" s="98"/>
      <c r="S133" s="13"/>
      <c r="T133" s="13"/>
    </row>
    <row r="134" spans="4:20" x14ac:dyDescent="0.3">
      <c r="D134" s="98"/>
      <c r="S134" s="13"/>
      <c r="T134" s="13"/>
    </row>
    <row r="135" spans="4:20" x14ac:dyDescent="0.3">
      <c r="D135" s="98"/>
      <c r="S135" s="13"/>
      <c r="T135" s="13"/>
    </row>
    <row r="136" spans="4:20" x14ac:dyDescent="0.3">
      <c r="D136" s="98"/>
      <c r="S136" s="13"/>
      <c r="T136" s="13"/>
    </row>
    <row r="137" spans="4:20" x14ac:dyDescent="0.3">
      <c r="D137" s="98"/>
      <c r="S137" s="13"/>
      <c r="T137" s="13"/>
    </row>
    <row r="138" spans="4:20" x14ac:dyDescent="0.3">
      <c r="D138" s="98"/>
      <c r="S138" s="13"/>
      <c r="T138" s="13"/>
    </row>
    <row r="139" spans="4:20" x14ac:dyDescent="0.3">
      <c r="D139" s="98"/>
      <c r="S139" s="13"/>
      <c r="T139" s="13"/>
    </row>
    <row r="140" spans="4:20" x14ac:dyDescent="0.3">
      <c r="D140" s="98"/>
      <c r="S140" s="13"/>
      <c r="T140" s="13"/>
    </row>
    <row r="141" spans="4:20" x14ac:dyDescent="0.3">
      <c r="D141" s="98"/>
      <c r="S141" s="13"/>
      <c r="T141" s="13"/>
    </row>
    <row r="142" spans="4:20" x14ac:dyDescent="0.3">
      <c r="D142" s="98"/>
      <c r="S142" s="13"/>
      <c r="T142" s="13"/>
    </row>
    <row r="143" spans="4:20" x14ac:dyDescent="0.3">
      <c r="D143" s="98"/>
      <c r="S143" s="13"/>
      <c r="T143" s="13"/>
    </row>
    <row r="144" spans="4:20" x14ac:dyDescent="0.3">
      <c r="D144" s="98"/>
      <c r="S144" s="13"/>
      <c r="T144" s="13"/>
    </row>
    <row r="145" spans="4:20" x14ac:dyDescent="0.3">
      <c r="D145" s="98"/>
      <c r="S145" s="13"/>
      <c r="T145" s="13"/>
    </row>
    <row r="146" spans="4:20" x14ac:dyDescent="0.3">
      <c r="D146" s="98"/>
      <c r="S146" s="13"/>
      <c r="T146" s="13"/>
    </row>
    <row r="147" spans="4:20" x14ac:dyDescent="0.3">
      <c r="D147" s="98"/>
      <c r="S147" s="13"/>
      <c r="T147" s="13"/>
    </row>
    <row r="148" spans="4:20" x14ac:dyDescent="0.3">
      <c r="D148" s="98"/>
      <c r="S148" s="13"/>
      <c r="T148" s="13"/>
    </row>
    <row r="149" spans="4:20" x14ac:dyDescent="0.3">
      <c r="D149" s="98"/>
      <c r="S149" s="13"/>
      <c r="T149" s="13"/>
    </row>
    <row r="150" spans="4:20" x14ac:dyDescent="0.3">
      <c r="D150" s="98"/>
      <c r="S150" s="13"/>
      <c r="T150" s="13"/>
    </row>
    <row r="151" spans="4:20" x14ac:dyDescent="0.3">
      <c r="D151" s="98"/>
      <c r="S151" s="13"/>
      <c r="T151" s="13"/>
    </row>
    <row r="152" spans="4:20" x14ac:dyDescent="0.3">
      <c r="D152" s="98"/>
      <c r="S152" s="13"/>
      <c r="T152" s="13"/>
    </row>
    <row r="153" spans="4:20" x14ac:dyDescent="0.3">
      <c r="D153" s="98"/>
      <c r="S153" s="13"/>
      <c r="T153" s="13"/>
    </row>
    <row r="154" spans="4:20" x14ac:dyDescent="0.3">
      <c r="D154" s="98"/>
      <c r="S154" s="13"/>
      <c r="T154" s="13"/>
    </row>
    <row r="155" spans="4:20" x14ac:dyDescent="0.3">
      <c r="D155" s="98"/>
      <c r="S155" s="13"/>
      <c r="T155" s="13"/>
    </row>
    <row r="156" spans="4:20" x14ac:dyDescent="0.3">
      <c r="D156" s="98"/>
      <c r="S156" s="13"/>
      <c r="T156" s="13"/>
    </row>
    <row r="157" spans="4:20" x14ac:dyDescent="0.3">
      <c r="D157" s="98"/>
      <c r="S157" s="13"/>
      <c r="T157" s="13"/>
    </row>
    <row r="158" spans="4:20" x14ac:dyDescent="0.3">
      <c r="D158" s="98"/>
      <c r="S158" s="13"/>
      <c r="T158" s="13"/>
    </row>
    <row r="159" spans="4:20" x14ac:dyDescent="0.3">
      <c r="D159" s="98"/>
      <c r="S159" s="13"/>
      <c r="T159" s="13"/>
    </row>
    <row r="160" spans="4:20" x14ac:dyDescent="0.3">
      <c r="D160" s="98"/>
      <c r="S160" s="13"/>
      <c r="T160" s="13"/>
    </row>
    <row r="161" spans="4:20" x14ac:dyDescent="0.3">
      <c r="D161" s="98"/>
      <c r="S161" s="13"/>
      <c r="T161" s="13"/>
    </row>
    <row r="162" spans="4:20" x14ac:dyDescent="0.3">
      <c r="D162" s="98"/>
      <c r="S162" s="13"/>
      <c r="T162" s="13"/>
    </row>
    <row r="163" spans="4:20" x14ac:dyDescent="0.3">
      <c r="D163" s="98"/>
      <c r="S163" s="13"/>
      <c r="T163" s="13"/>
    </row>
    <row r="164" spans="4:20" x14ac:dyDescent="0.3">
      <c r="D164" s="98"/>
      <c r="S164" s="13"/>
      <c r="T164" s="13"/>
    </row>
    <row r="165" spans="4:20" x14ac:dyDescent="0.3">
      <c r="D165" s="98"/>
      <c r="S165" s="13"/>
      <c r="T165" s="13"/>
    </row>
    <row r="166" spans="4:20" x14ac:dyDescent="0.3">
      <c r="D166" s="98"/>
      <c r="S166" s="13"/>
      <c r="T166" s="13"/>
    </row>
    <row r="167" spans="4:20" x14ac:dyDescent="0.3">
      <c r="D167" s="98"/>
      <c r="S167" s="13"/>
      <c r="T167" s="13"/>
    </row>
    <row r="168" spans="4:20" x14ac:dyDescent="0.3">
      <c r="D168" s="98"/>
      <c r="S168" s="13"/>
      <c r="T168" s="13"/>
    </row>
    <row r="169" spans="4:20" x14ac:dyDescent="0.3">
      <c r="D169" s="98"/>
      <c r="S169" s="13"/>
      <c r="T169" s="13"/>
    </row>
    <row r="170" spans="4:20" x14ac:dyDescent="0.3">
      <c r="D170" s="98"/>
      <c r="S170" s="13"/>
      <c r="T170" s="13"/>
    </row>
    <row r="171" spans="4:20" x14ac:dyDescent="0.3">
      <c r="D171" s="98"/>
      <c r="S171" s="13"/>
      <c r="T171" s="13"/>
    </row>
    <row r="172" spans="4:20" x14ac:dyDescent="0.3">
      <c r="D172" s="98"/>
      <c r="S172" s="13"/>
      <c r="T172" s="13"/>
    </row>
    <row r="173" spans="4:20" x14ac:dyDescent="0.3">
      <c r="D173" s="98"/>
      <c r="S173" s="13"/>
      <c r="T173" s="13"/>
    </row>
    <row r="174" spans="4:20" x14ac:dyDescent="0.3">
      <c r="D174" s="98"/>
      <c r="S174" s="13"/>
      <c r="T174" s="13"/>
    </row>
    <row r="175" spans="4:20" x14ac:dyDescent="0.3">
      <c r="D175" s="98"/>
      <c r="S175" s="13"/>
      <c r="T175" s="13"/>
    </row>
    <row r="176" spans="4:20" x14ac:dyDescent="0.3">
      <c r="D176" s="98"/>
      <c r="S176" s="13"/>
      <c r="T176" s="13"/>
    </row>
    <row r="177" spans="4:20" x14ac:dyDescent="0.3">
      <c r="D177" s="98"/>
      <c r="S177" s="13"/>
      <c r="T177" s="13"/>
    </row>
    <row r="178" spans="4:20" x14ac:dyDescent="0.3">
      <c r="D178" s="98"/>
      <c r="S178" s="13"/>
      <c r="T178" s="13"/>
    </row>
    <row r="179" spans="4:20" x14ac:dyDescent="0.3">
      <c r="D179" s="98"/>
      <c r="S179" s="13"/>
      <c r="T179" s="13"/>
    </row>
    <row r="180" spans="4:20" x14ac:dyDescent="0.3">
      <c r="D180" s="98"/>
      <c r="S180" s="13"/>
      <c r="T180" s="13"/>
    </row>
    <row r="181" spans="4:20" x14ac:dyDescent="0.3">
      <c r="D181" s="98"/>
      <c r="S181" s="13"/>
      <c r="T181" s="13"/>
    </row>
    <row r="182" spans="4:20" x14ac:dyDescent="0.3">
      <c r="D182" s="98"/>
      <c r="S182" s="13"/>
      <c r="T182" s="13"/>
    </row>
    <row r="183" spans="4:20" x14ac:dyDescent="0.3">
      <c r="D183" s="98"/>
      <c r="S183" s="13"/>
      <c r="T183" s="13"/>
    </row>
    <row r="184" spans="4:20" x14ac:dyDescent="0.3">
      <c r="D184" s="98"/>
      <c r="S184" s="13"/>
      <c r="T184" s="13"/>
    </row>
    <row r="185" spans="4:20" x14ac:dyDescent="0.3">
      <c r="D185" s="98"/>
      <c r="S185" s="13"/>
      <c r="T185" s="13"/>
    </row>
    <row r="186" spans="4:20" x14ac:dyDescent="0.3">
      <c r="D186" s="98"/>
      <c r="S186" s="13"/>
      <c r="T186" s="13"/>
    </row>
    <row r="187" spans="4:20" x14ac:dyDescent="0.3">
      <c r="D187" s="98"/>
      <c r="S187" s="13"/>
      <c r="T187" s="13"/>
    </row>
    <row r="188" spans="4:20" x14ac:dyDescent="0.3">
      <c r="D188" s="98"/>
      <c r="S188" s="13"/>
      <c r="T188" s="13"/>
    </row>
    <row r="189" spans="4:20" x14ac:dyDescent="0.3">
      <c r="D189" s="98"/>
      <c r="S189" s="13"/>
      <c r="T189" s="13"/>
    </row>
    <row r="190" spans="4:20" x14ac:dyDescent="0.3">
      <c r="D190" s="98"/>
      <c r="S190" s="13"/>
      <c r="T190" s="13"/>
    </row>
    <row r="191" spans="4:20" x14ac:dyDescent="0.3">
      <c r="D191" s="98"/>
      <c r="S191" s="13"/>
      <c r="T191" s="13"/>
    </row>
    <row r="192" spans="4:20" x14ac:dyDescent="0.3">
      <c r="D192" s="98"/>
      <c r="S192" s="13"/>
      <c r="T192" s="13"/>
    </row>
    <row r="193" spans="4:20" x14ac:dyDescent="0.3">
      <c r="D193" s="98"/>
      <c r="S193" s="13"/>
      <c r="T193" s="13"/>
    </row>
    <row r="194" spans="4:20" x14ac:dyDescent="0.3">
      <c r="D194" s="98"/>
      <c r="S194" s="13"/>
      <c r="T194" s="13"/>
    </row>
    <row r="195" spans="4:20" x14ac:dyDescent="0.3">
      <c r="D195" s="98"/>
      <c r="S195" s="13"/>
      <c r="T195" s="13"/>
    </row>
    <row r="196" spans="4:20" x14ac:dyDescent="0.3">
      <c r="D196" s="98"/>
      <c r="S196" s="13"/>
      <c r="T196" s="13"/>
    </row>
    <row r="197" spans="4:20" x14ac:dyDescent="0.3">
      <c r="D197" s="98"/>
      <c r="S197" s="13"/>
      <c r="T197" s="13"/>
    </row>
    <row r="198" spans="4:20" x14ac:dyDescent="0.3">
      <c r="D198" s="98"/>
      <c r="S198" s="13"/>
      <c r="T198" s="13"/>
    </row>
    <row r="199" spans="4:20" x14ac:dyDescent="0.3">
      <c r="D199" s="98"/>
      <c r="S199" s="13"/>
      <c r="T199" s="13"/>
    </row>
    <row r="200" spans="4:20" x14ac:dyDescent="0.3">
      <c r="D200" s="98"/>
      <c r="S200" s="13"/>
      <c r="T200" s="13"/>
    </row>
    <row r="201" spans="4:20" x14ac:dyDescent="0.3">
      <c r="D201" s="98"/>
      <c r="S201" s="13"/>
      <c r="T201" s="13"/>
    </row>
    <row r="202" spans="4:20" x14ac:dyDescent="0.3">
      <c r="D202" s="98"/>
      <c r="S202" s="13"/>
      <c r="T202" s="13"/>
    </row>
    <row r="203" spans="4:20" x14ac:dyDescent="0.3">
      <c r="D203" s="98"/>
      <c r="S203" s="13"/>
      <c r="T203" s="13"/>
    </row>
    <row r="204" spans="4:20" x14ac:dyDescent="0.3">
      <c r="D204" s="98"/>
      <c r="S204" s="13"/>
      <c r="T204" s="13"/>
    </row>
    <row r="205" spans="4:20" x14ac:dyDescent="0.3">
      <c r="D205" s="98"/>
      <c r="S205" s="13"/>
      <c r="T205" s="13"/>
    </row>
    <row r="206" spans="4:20" x14ac:dyDescent="0.3">
      <c r="D206" s="98"/>
      <c r="S206" s="13"/>
      <c r="T206" s="13"/>
    </row>
    <row r="207" spans="4:20" x14ac:dyDescent="0.3">
      <c r="D207" s="98"/>
      <c r="S207" s="13"/>
      <c r="T207" s="13"/>
    </row>
    <row r="208" spans="4:20" x14ac:dyDescent="0.3">
      <c r="D208" s="98"/>
      <c r="S208" s="13"/>
      <c r="T208" s="13"/>
    </row>
    <row r="209" spans="4:20" x14ac:dyDescent="0.3">
      <c r="D209" s="98"/>
      <c r="S209" s="13"/>
      <c r="T209" s="13"/>
    </row>
    <row r="210" spans="4:20" x14ac:dyDescent="0.3">
      <c r="D210" s="98"/>
      <c r="S210" s="13"/>
      <c r="T210" s="13"/>
    </row>
    <row r="211" spans="4:20" x14ac:dyDescent="0.3">
      <c r="D211" s="98"/>
      <c r="S211" s="13"/>
      <c r="T211" s="13"/>
    </row>
    <row r="212" spans="4:20" x14ac:dyDescent="0.3">
      <c r="D212" s="98"/>
      <c r="S212" s="13"/>
      <c r="T212" s="13"/>
    </row>
    <row r="213" spans="4:20" x14ac:dyDescent="0.3">
      <c r="D213" s="98"/>
      <c r="S213" s="13"/>
      <c r="T213" s="13"/>
    </row>
    <row r="214" spans="4:20" x14ac:dyDescent="0.3">
      <c r="D214" s="98"/>
      <c r="S214" s="13"/>
      <c r="T214" s="13"/>
    </row>
    <row r="215" spans="4:20" x14ac:dyDescent="0.3">
      <c r="D215" s="98"/>
      <c r="S215" s="13"/>
      <c r="T215" s="13"/>
    </row>
    <row r="216" spans="4:20" x14ac:dyDescent="0.3">
      <c r="D216" s="98"/>
      <c r="S216" s="13"/>
      <c r="T216" s="13"/>
    </row>
    <row r="217" spans="4:20" x14ac:dyDescent="0.3">
      <c r="D217" s="98"/>
      <c r="S217" s="13"/>
      <c r="T217" s="13"/>
    </row>
    <row r="218" spans="4:20" x14ac:dyDescent="0.3">
      <c r="D218" s="98"/>
      <c r="S218" s="13"/>
      <c r="T218" s="13"/>
    </row>
    <row r="219" spans="4:20" x14ac:dyDescent="0.3">
      <c r="D219" s="98"/>
      <c r="S219" s="13"/>
      <c r="T219" s="13"/>
    </row>
    <row r="220" spans="4:20" x14ac:dyDescent="0.3">
      <c r="D220" s="98"/>
      <c r="S220" s="13"/>
      <c r="T220" s="13"/>
    </row>
    <row r="221" spans="4:20" x14ac:dyDescent="0.3">
      <c r="D221" s="98"/>
      <c r="S221" s="13"/>
      <c r="T221" s="13"/>
    </row>
    <row r="222" spans="4:20" x14ac:dyDescent="0.3">
      <c r="D222" s="98"/>
      <c r="S222" s="13"/>
      <c r="T222" s="13"/>
    </row>
    <row r="223" spans="4:20" x14ac:dyDescent="0.3">
      <c r="D223" s="98"/>
      <c r="S223" s="13"/>
      <c r="T223" s="13"/>
    </row>
    <row r="224" spans="4:20" x14ac:dyDescent="0.3">
      <c r="D224" s="98"/>
      <c r="S224" s="13"/>
      <c r="T224" s="13"/>
    </row>
    <row r="225" spans="4:20" x14ac:dyDescent="0.3">
      <c r="D225" s="98"/>
      <c r="S225" s="13"/>
      <c r="T225" s="13"/>
    </row>
    <row r="226" spans="4:20" x14ac:dyDescent="0.3">
      <c r="D226" s="98"/>
      <c r="S226" s="13"/>
      <c r="T226" s="13"/>
    </row>
    <row r="227" spans="4:20" x14ac:dyDescent="0.3">
      <c r="D227" s="98"/>
      <c r="S227" s="13"/>
      <c r="T227" s="13"/>
    </row>
    <row r="228" spans="4:20" x14ac:dyDescent="0.3">
      <c r="D228" s="98"/>
      <c r="S228" s="13"/>
      <c r="T228" s="13"/>
    </row>
    <row r="229" spans="4:20" x14ac:dyDescent="0.3">
      <c r="D229" s="98"/>
      <c r="S229" s="13"/>
      <c r="T229" s="13"/>
    </row>
    <row r="230" spans="4:20" x14ac:dyDescent="0.3">
      <c r="D230" s="98"/>
      <c r="S230" s="13"/>
      <c r="T230" s="13"/>
    </row>
    <row r="231" spans="4:20" x14ac:dyDescent="0.3">
      <c r="D231" s="98"/>
      <c r="S231" s="13"/>
      <c r="T231" s="13"/>
    </row>
    <row r="232" spans="4:20" x14ac:dyDescent="0.3">
      <c r="D232" s="98"/>
      <c r="S232" s="13"/>
      <c r="T232" s="13"/>
    </row>
    <row r="233" spans="4:20" x14ac:dyDescent="0.3">
      <c r="D233" s="98"/>
      <c r="S233" s="13"/>
      <c r="T233" s="13"/>
    </row>
    <row r="234" spans="4:20" x14ac:dyDescent="0.3">
      <c r="D234" s="98"/>
      <c r="S234" s="13"/>
      <c r="T234" s="13"/>
    </row>
    <row r="235" spans="4:20" x14ac:dyDescent="0.3">
      <c r="D235" s="98"/>
      <c r="S235" s="13"/>
      <c r="T235" s="13"/>
    </row>
    <row r="236" spans="4:20" x14ac:dyDescent="0.3">
      <c r="D236" s="98"/>
      <c r="S236" s="13"/>
      <c r="T236" s="13"/>
    </row>
    <row r="237" spans="4:20" x14ac:dyDescent="0.3">
      <c r="D237" s="98"/>
      <c r="S237" s="13"/>
      <c r="T237" s="13"/>
    </row>
    <row r="238" spans="4:20" x14ac:dyDescent="0.3">
      <c r="D238" s="98"/>
      <c r="S238" s="13"/>
      <c r="T238" s="13"/>
    </row>
    <row r="239" spans="4:20" x14ac:dyDescent="0.3">
      <c r="D239" s="98"/>
      <c r="S239" s="13"/>
      <c r="T239" s="13"/>
    </row>
    <row r="240" spans="4:20" x14ac:dyDescent="0.3">
      <c r="D240" s="98"/>
      <c r="S240" s="13"/>
      <c r="T240" s="13"/>
    </row>
    <row r="241" spans="4:20" x14ac:dyDescent="0.3">
      <c r="D241" s="98"/>
      <c r="S241" s="13"/>
      <c r="T241" s="13"/>
    </row>
    <row r="242" spans="4:20" x14ac:dyDescent="0.3">
      <c r="D242" s="98"/>
      <c r="S242" s="13"/>
      <c r="T242" s="13"/>
    </row>
    <row r="243" spans="4:20" x14ac:dyDescent="0.3">
      <c r="D243" s="98"/>
      <c r="S243" s="13"/>
      <c r="T243" s="13"/>
    </row>
    <row r="244" spans="4:20" x14ac:dyDescent="0.3">
      <c r="D244" s="98"/>
      <c r="S244" s="13"/>
      <c r="T244" s="13"/>
    </row>
    <row r="245" spans="4:20" x14ac:dyDescent="0.3">
      <c r="D245" s="98"/>
      <c r="S245" s="13"/>
      <c r="T245" s="13"/>
    </row>
    <row r="246" spans="4:20" x14ac:dyDescent="0.3">
      <c r="D246" s="98"/>
      <c r="S246" s="13"/>
      <c r="T246" s="13"/>
    </row>
    <row r="247" spans="4:20" x14ac:dyDescent="0.3">
      <c r="D247" s="98"/>
      <c r="S247" s="13"/>
      <c r="T247" s="13"/>
    </row>
    <row r="248" spans="4:20" x14ac:dyDescent="0.3">
      <c r="D248" s="98"/>
      <c r="S248" s="13"/>
      <c r="T248" s="13"/>
    </row>
    <row r="249" spans="4:20" x14ac:dyDescent="0.3">
      <c r="D249" s="98"/>
      <c r="S249" s="13"/>
      <c r="T249" s="13"/>
    </row>
    <row r="250" spans="4:20" x14ac:dyDescent="0.3">
      <c r="D250" s="98"/>
      <c r="S250" s="13"/>
      <c r="T250" s="13"/>
    </row>
    <row r="251" spans="4:20" x14ac:dyDescent="0.3">
      <c r="D251" s="98"/>
      <c r="S251" s="13"/>
      <c r="T251" s="13"/>
    </row>
    <row r="252" spans="4:20" x14ac:dyDescent="0.3">
      <c r="D252" s="98"/>
      <c r="S252" s="13"/>
      <c r="T252" s="13"/>
    </row>
    <row r="253" spans="4:20" x14ac:dyDescent="0.3">
      <c r="D253" s="98"/>
      <c r="S253" s="13"/>
      <c r="T253" s="13"/>
    </row>
    <row r="254" spans="4:20" x14ac:dyDescent="0.3">
      <c r="D254" s="98"/>
      <c r="S254" s="13"/>
      <c r="T254" s="13"/>
    </row>
    <row r="255" spans="4:20" x14ac:dyDescent="0.3">
      <c r="D255" s="98"/>
      <c r="S255" s="13"/>
      <c r="T255" s="13"/>
    </row>
    <row r="256" spans="4:20" x14ac:dyDescent="0.3">
      <c r="D256" s="98"/>
      <c r="S256" s="13"/>
      <c r="T256" s="13"/>
    </row>
    <row r="257" spans="4:20" x14ac:dyDescent="0.3">
      <c r="D257" s="98"/>
      <c r="S257" s="13"/>
      <c r="T257" s="13"/>
    </row>
    <row r="258" spans="4:20" x14ac:dyDescent="0.3">
      <c r="D258" s="98"/>
      <c r="S258" s="13"/>
      <c r="T258" s="13"/>
    </row>
    <row r="259" spans="4:20" x14ac:dyDescent="0.3">
      <c r="D259" s="98"/>
      <c r="S259" s="13"/>
      <c r="T259" s="13"/>
    </row>
    <row r="260" spans="4:20" x14ac:dyDescent="0.3">
      <c r="D260" s="98"/>
      <c r="S260" s="13"/>
      <c r="T260" s="13"/>
    </row>
    <row r="261" spans="4:20" x14ac:dyDescent="0.3">
      <c r="D261" s="98"/>
      <c r="S261" s="13"/>
      <c r="T261" s="13"/>
    </row>
    <row r="262" spans="4:20" x14ac:dyDescent="0.3">
      <c r="D262" s="98"/>
      <c r="S262" s="13"/>
      <c r="T262" s="13"/>
    </row>
    <row r="263" spans="4:20" x14ac:dyDescent="0.3">
      <c r="D263" s="98"/>
      <c r="S263" s="13"/>
      <c r="T263" s="13"/>
    </row>
    <row r="264" spans="4:20" x14ac:dyDescent="0.3">
      <c r="D264" s="98"/>
      <c r="S264" s="13"/>
      <c r="T264" s="13"/>
    </row>
    <row r="265" spans="4:20" x14ac:dyDescent="0.3">
      <c r="D265" s="98"/>
      <c r="S265" s="13"/>
      <c r="T265" s="13"/>
    </row>
    <row r="266" spans="4:20" x14ac:dyDescent="0.3">
      <c r="D266" s="98"/>
      <c r="S266" s="13"/>
      <c r="T266" s="13"/>
    </row>
    <row r="267" spans="4:20" x14ac:dyDescent="0.3">
      <c r="D267" s="98"/>
      <c r="S267" s="13"/>
      <c r="T267" s="13"/>
    </row>
    <row r="268" spans="4:20" x14ac:dyDescent="0.3">
      <c r="D268" s="98"/>
      <c r="S268" s="13"/>
      <c r="T268" s="13"/>
    </row>
    <row r="269" spans="4:20" x14ac:dyDescent="0.3">
      <c r="D269" s="98"/>
      <c r="S269" s="13"/>
      <c r="T269" s="13"/>
    </row>
    <row r="270" spans="4:20" x14ac:dyDescent="0.3">
      <c r="D270" s="98"/>
      <c r="S270" s="13"/>
      <c r="T270" s="13"/>
    </row>
    <row r="271" spans="4:20" x14ac:dyDescent="0.3">
      <c r="D271" s="98"/>
      <c r="S271" s="13"/>
      <c r="T271" s="13"/>
    </row>
    <row r="272" spans="4:20" x14ac:dyDescent="0.3">
      <c r="D272" s="98"/>
      <c r="S272" s="13"/>
      <c r="T272" s="13"/>
    </row>
    <row r="273" spans="4:20" x14ac:dyDescent="0.3">
      <c r="D273" s="98"/>
      <c r="S273" s="13"/>
      <c r="T273" s="13"/>
    </row>
    <row r="274" spans="4:20" x14ac:dyDescent="0.3">
      <c r="D274" s="98"/>
      <c r="S274" s="13"/>
      <c r="T274" s="13"/>
    </row>
    <row r="275" spans="4:20" x14ac:dyDescent="0.3">
      <c r="D275" s="98"/>
      <c r="S275" s="13"/>
      <c r="T275" s="13"/>
    </row>
    <row r="276" spans="4:20" x14ac:dyDescent="0.3">
      <c r="D276" s="98"/>
      <c r="S276" s="13"/>
      <c r="T276" s="13"/>
    </row>
    <row r="277" spans="4:20" x14ac:dyDescent="0.3">
      <c r="D277" s="98"/>
      <c r="S277" s="13"/>
      <c r="T277" s="13"/>
    </row>
    <row r="278" spans="4:20" x14ac:dyDescent="0.3">
      <c r="D278" s="98"/>
      <c r="S278" s="13"/>
      <c r="T278" s="13"/>
    </row>
    <row r="279" spans="4:20" x14ac:dyDescent="0.3">
      <c r="D279" s="98"/>
      <c r="S279" s="13"/>
      <c r="T279" s="13"/>
    </row>
    <row r="280" spans="4:20" x14ac:dyDescent="0.3">
      <c r="D280" s="98"/>
      <c r="S280" s="13"/>
      <c r="T280" s="13"/>
    </row>
    <row r="281" spans="4:20" x14ac:dyDescent="0.3">
      <c r="D281" s="98"/>
      <c r="S281" s="13"/>
      <c r="T281" s="13"/>
    </row>
    <row r="282" spans="4:20" x14ac:dyDescent="0.3">
      <c r="D282" s="98"/>
      <c r="S282" s="13"/>
      <c r="T282" s="13"/>
    </row>
    <row r="283" spans="4:20" x14ac:dyDescent="0.3">
      <c r="D283" s="98"/>
      <c r="S283" s="13"/>
      <c r="T283" s="13"/>
    </row>
    <row r="284" spans="4:20" x14ac:dyDescent="0.3">
      <c r="D284" s="98"/>
      <c r="S284" s="13"/>
      <c r="T284" s="13"/>
    </row>
    <row r="285" spans="4:20" x14ac:dyDescent="0.3">
      <c r="D285" s="98"/>
      <c r="S285" s="13"/>
      <c r="T285" s="13"/>
    </row>
    <row r="286" spans="4:20" x14ac:dyDescent="0.3">
      <c r="D286" s="98"/>
      <c r="S286" s="13"/>
      <c r="T286" s="13"/>
    </row>
    <row r="287" spans="4:20" x14ac:dyDescent="0.3">
      <c r="D287" s="98"/>
      <c r="S287" s="13"/>
      <c r="T287" s="13"/>
    </row>
    <row r="288" spans="4:20" x14ac:dyDescent="0.3">
      <c r="D288" s="98"/>
      <c r="S288" s="13"/>
      <c r="T288" s="13"/>
    </row>
    <row r="289" spans="4:20" x14ac:dyDescent="0.3">
      <c r="D289" s="98"/>
      <c r="S289" s="13"/>
      <c r="T289" s="13"/>
    </row>
    <row r="290" spans="4:20" x14ac:dyDescent="0.3">
      <c r="D290" s="98"/>
      <c r="S290" s="13"/>
      <c r="T290" s="13"/>
    </row>
    <row r="291" spans="4:20" x14ac:dyDescent="0.3">
      <c r="D291" s="98"/>
      <c r="S291" s="13"/>
      <c r="T291" s="13"/>
    </row>
    <row r="292" spans="4:20" x14ac:dyDescent="0.3">
      <c r="D292" s="98"/>
      <c r="S292" s="13"/>
      <c r="T292" s="13"/>
    </row>
    <row r="293" spans="4:20" x14ac:dyDescent="0.3">
      <c r="D293" s="98"/>
      <c r="S293" s="13"/>
      <c r="T293" s="13"/>
    </row>
    <row r="294" spans="4:20" x14ac:dyDescent="0.3">
      <c r="D294" s="98"/>
      <c r="S294" s="13"/>
      <c r="T294" s="13"/>
    </row>
    <row r="295" spans="4:20" x14ac:dyDescent="0.3">
      <c r="D295" s="98"/>
      <c r="S295" s="13"/>
      <c r="T295" s="13"/>
    </row>
    <row r="296" spans="4:20" x14ac:dyDescent="0.3">
      <c r="D296" s="98"/>
      <c r="S296" s="13"/>
      <c r="T296" s="13"/>
    </row>
    <row r="297" spans="4:20" x14ac:dyDescent="0.3">
      <c r="D297" s="98"/>
      <c r="S297" s="13"/>
      <c r="T297" s="13"/>
    </row>
    <row r="298" spans="4:20" x14ac:dyDescent="0.3">
      <c r="D298" s="98"/>
      <c r="S298" s="13"/>
      <c r="T298" s="13"/>
    </row>
    <row r="299" spans="4:20" x14ac:dyDescent="0.3">
      <c r="D299" s="98"/>
      <c r="S299" s="13"/>
      <c r="T299" s="13"/>
    </row>
    <row r="300" spans="4:20" x14ac:dyDescent="0.3">
      <c r="D300" s="98"/>
      <c r="S300" s="13"/>
      <c r="T300" s="13"/>
    </row>
    <row r="301" spans="4:20" x14ac:dyDescent="0.3">
      <c r="D301" s="98"/>
      <c r="S301" s="13"/>
      <c r="T301" s="13"/>
    </row>
    <row r="302" spans="4:20" x14ac:dyDescent="0.3">
      <c r="D302" s="98"/>
      <c r="S302" s="13"/>
      <c r="T302" s="13"/>
    </row>
    <row r="303" spans="4:20" x14ac:dyDescent="0.3">
      <c r="D303" s="98"/>
      <c r="S303" s="13"/>
      <c r="T303" s="13"/>
    </row>
    <row r="304" spans="4:20" x14ac:dyDescent="0.3">
      <c r="D304" s="98"/>
      <c r="S304" s="13"/>
      <c r="T304" s="13"/>
    </row>
    <row r="305" spans="4:20" x14ac:dyDescent="0.3">
      <c r="D305" s="98"/>
      <c r="S305" s="13"/>
      <c r="T305" s="13"/>
    </row>
    <row r="306" spans="4:20" x14ac:dyDescent="0.3">
      <c r="D306" s="98"/>
      <c r="S306" s="13"/>
      <c r="T306" s="13"/>
    </row>
    <row r="307" spans="4:20" x14ac:dyDescent="0.3">
      <c r="D307" s="98"/>
      <c r="S307" s="13"/>
      <c r="T307" s="13"/>
    </row>
    <row r="308" spans="4:20" x14ac:dyDescent="0.3">
      <c r="D308" s="98"/>
      <c r="S308" s="13"/>
      <c r="T308" s="13"/>
    </row>
    <row r="309" spans="4:20" x14ac:dyDescent="0.3">
      <c r="D309" s="98"/>
      <c r="S309" s="13"/>
      <c r="T309" s="13"/>
    </row>
    <row r="310" spans="4:20" x14ac:dyDescent="0.3">
      <c r="D310" s="98"/>
      <c r="S310" s="13"/>
      <c r="T310" s="13"/>
    </row>
    <row r="311" spans="4:20" x14ac:dyDescent="0.3">
      <c r="D311" s="98"/>
      <c r="S311" s="13"/>
      <c r="T311" s="13"/>
    </row>
    <row r="312" spans="4:20" x14ac:dyDescent="0.3">
      <c r="D312" s="98"/>
      <c r="S312" s="13"/>
      <c r="T312" s="13"/>
    </row>
    <row r="313" spans="4:20" x14ac:dyDescent="0.3">
      <c r="D313" s="98"/>
      <c r="S313" s="13"/>
      <c r="T313" s="13"/>
    </row>
    <row r="314" spans="4:20" x14ac:dyDescent="0.3">
      <c r="D314" s="98"/>
      <c r="S314" s="13"/>
      <c r="T314" s="13"/>
    </row>
    <row r="315" spans="4:20" x14ac:dyDescent="0.3">
      <c r="D315" s="98"/>
      <c r="S315" s="13"/>
      <c r="T315" s="13"/>
    </row>
    <row r="316" spans="4:20" x14ac:dyDescent="0.3">
      <c r="D316" s="98"/>
      <c r="S316" s="13"/>
      <c r="T316" s="13"/>
    </row>
    <row r="317" spans="4:20" x14ac:dyDescent="0.3">
      <c r="D317" s="98"/>
      <c r="S317" s="13"/>
      <c r="T317" s="13"/>
    </row>
    <row r="318" spans="4:20" x14ac:dyDescent="0.3">
      <c r="D318" s="98"/>
      <c r="S318" s="13"/>
      <c r="T318" s="13"/>
    </row>
    <row r="319" spans="4:20" x14ac:dyDescent="0.3">
      <c r="D319" s="98"/>
      <c r="S319" s="13"/>
      <c r="T319" s="13"/>
    </row>
    <row r="320" spans="4:20" x14ac:dyDescent="0.3">
      <c r="D320" s="98"/>
      <c r="S320" s="13"/>
      <c r="T320" s="13"/>
    </row>
    <row r="321" spans="4:20" x14ac:dyDescent="0.3">
      <c r="D321" s="98"/>
      <c r="S321" s="13"/>
      <c r="T321" s="13"/>
    </row>
    <row r="322" spans="4:20" x14ac:dyDescent="0.3">
      <c r="D322" s="98"/>
      <c r="S322" s="13"/>
      <c r="T322" s="13"/>
    </row>
    <row r="323" spans="4:20" x14ac:dyDescent="0.3">
      <c r="D323" s="98"/>
      <c r="S323" s="13"/>
      <c r="T323" s="13"/>
    </row>
    <row r="324" spans="4:20" x14ac:dyDescent="0.3">
      <c r="D324" s="98"/>
      <c r="S324" s="13"/>
      <c r="T324" s="13"/>
    </row>
    <row r="325" spans="4:20" x14ac:dyDescent="0.3">
      <c r="D325" s="98"/>
      <c r="S325" s="13"/>
      <c r="T325" s="13"/>
    </row>
    <row r="326" spans="4:20" x14ac:dyDescent="0.3">
      <c r="D326" s="98"/>
      <c r="S326" s="13"/>
      <c r="T326" s="13"/>
    </row>
    <row r="327" spans="4:20" x14ac:dyDescent="0.3">
      <c r="D327" s="98"/>
      <c r="S327" s="13"/>
      <c r="T327" s="13"/>
    </row>
    <row r="328" spans="4:20" x14ac:dyDescent="0.3">
      <c r="D328" s="98"/>
      <c r="S328" s="13"/>
      <c r="T328" s="13"/>
    </row>
    <row r="329" spans="4:20" x14ac:dyDescent="0.3">
      <c r="D329" s="98"/>
      <c r="S329" s="13"/>
      <c r="T329" s="13"/>
    </row>
    <row r="330" spans="4:20" x14ac:dyDescent="0.3">
      <c r="D330" s="98"/>
      <c r="S330" s="13"/>
      <c r="T330" s="13"/>
    </row>
    <row r="331" spans="4:20" x14ac:dyDescent="0.3">
      <c r="D331" s="98"/>
      <c r="S331" s="13"/>
      <c r="T331" s="13"/>
    </row>
    <row r="332" spans="4:20" x14ac:dyDescent="0.3">
      <c r="D332" s="98"/>
      <c r="S332" s="13"/>
      <c r="T332" s="13"/>
    </row>
    <row r="333" spans="4:20" x14ac:dyDescent="0.3">
      <c r="D333" s="98"/>
      <c r="S333" s="13"/>
      <c r="T333" s="13"/>
    </row>
    <row r="334" spans="4:20" x14ac:dyDescent="0.3">
      <c r="D334" s="98"/>
      <c r="S334" s="13"/>
      <c r="T334" s="13"/>
    </row>
    <row r="335" spans="4:20" x14ac:dyDescent="0.3">
      <c r="D335" s="98"/>
      <c r="S335" s="13"/>
      <c r="T335" s="13"/>
    </row>
    <row r="336" spans="4:20" x14ac:dyDescent="0.3">
      <c r="D336" s="98"/>
      <c r="S336" s="13"/>
      <c r="T336" s="13"/>
    </row>
    <row r="337" spans="4:20" x14ac:dyDescent="0.3">
      <c r="D337" s="98"/>
      <c r="S337" s="13"/>
      <c r="T337" s="13"/>
    </row>
    <row r="338" spans="4:20" x14ac:dyDescent="0.3">
      <c r="D338" s="98"/>
      <c r="S338" s="13"/>
      <c r="T338" s="13"/>
    </row>
    <row r="339" spans="4:20" x14ac:dyDescent="0.3">
      <c r="D339" s="98"/>
      <c r="S339" s="13"/>
      <c r="T339" s="13"/>
    </row>
    <row r="340" spans="4:20" x14ac:dyDescent="0.3">
      <c r="D340" s="98"/>
      <c r="S340" s="13"/>
      <c r="T340" s="13"/>
    </row>
    <row r="341" spans="4:20" x14ac:dyDescent="0.3">
      <c r="D341" s="98"/>
      <c r="S341" s="13"/>
      <c r="T341" s="13"/>
    </row>
    <row r="342" spans="4:20" x14ac:dyDescent="0.3">
      <c r="D342" s="98"/>
      <c r="S342" s="13"/>
      <c r="T342" s="13"/>
    </row>
    <row r="343" spans="4:20" x14ac:dyDescent="0.3">
      <c r="D343" s="98"/>
      <c r="S343" s="13"/>
      <c r="T343" s="13"/>
    </row>
    <row r="344" spans="4:20" x14ac:dyDescent="0.3">
      <c r="D344" s="98"/>
      <c r="S344" s="13"/>
      <c r="T344" s="13"/>
    </row>
    <row r="345" spans="4:20" x14ac:dyDescent="0.3">
      <c r="D345" s="98"/>
      <c r="S345" s="13"/>
      <c r="T345" s="13"/>
    </row>
    <row r="346" spans="4:20" x14ac:dyDescent="0.3">
      <c r="D346" s="98"/>
      <c r="S346" s="13"/>
      <c r="T346" s="13"/>
    </row>
    <row r="347" spans="4:20" x14ac:dyDescent="0.3">
      <c r="D347" s="98"/>
      <c r="S347" s="13"/>
      <c r="T347" s="13"/>
    </row>
    <row r="348" spans="4:20" x14ac:dyDescent="0.3">
      <c r="D348" s="98"/>
      <c r="S348" s="13"/>
      <c r="T348" s="13"/>
    </row>
    <row r="349" spans="4:20" x14ac:dyDescent="0.3">
      <c r="D349" s="98"/>
      <c r="S349" s="13"/>
      <c r="T349" s="13"/>
    </row>
    <row r="350" spans="4:20" x14ac:dyDescent="0.3">
      <c r="D350" s="98"/>
      <c r="S350" s="13"/>
      <c r="T350" s="13"/>
    </row>
    <row r="351" spans="4:20" x14ac:dyDescent="0.3">
      <c r="D351" s="98"/>
      <c r="S351" s="13"/>
      <c r="T351" s="13"/>
    </row>
    <row r="352" spans="4:20" x14ac:dyDescent="0.3">
      <c r="D352" s="98"/>
      <c r="S352" s="13"/>
      <c r="T352" s="13"/>
    </row>
    <row r="353" spans="4:20" x14ac:dyDescent="0.3">
      <c r="D353" s="98"/>
      <c r="S353" s="13"/>
      <c r="T353" s="13"/>
    </row>
    <row r="354" spans="4:20" x14ac:dyDescent="0.3">
      <c r="D354" s="98"/>
      <c r="E354" s="13"/>
      <c r="S354" s="13"/>
      <c r="T354" s="13"/>
    </row>
    <row r="355" spans="4:20" x14ac:dyDescent="0.3">
      <c r="D355" s="98"/>
      <c r="E355" s="13"/>
      <c r="S355" s="13"/>
      <c r="T355" s="13"/>
    </row>
    <row r="356" spans="4:20" x14ac:dyDescent="0.3">
      <c r="D356" s="98"/>
      <c r="E356" s="13"/>
      <c r="S356" s="13"/>
      <c r="T356" s="13"/>
    </row>
    <row r="357" spans="4:20" x14ac:dyDescent="0.3">
      <c r="D357" s="98"/>
      <c r="E357" s="13"/>
      <c r="S357" s="13"/>
      <c r="T357" s="13"/>
    </row>
    <row r="358" spans="4:20" x14ac:dyDescent="0.3">
      <c r="D358" s="98"/>
      <c r="E358" s="13"/>
      <c r="S358" s="13"/>
      <c r="T358" s="13"/>
    </row>
    <row r="359" spans="4:20" x14ac:dyDescent="0.3">
      <c r="D359" s="98"/>
      <c r="E359" s="13"/>
      <c r="S359" s="13"/>
      <c r="T359" s="13"/>
    </row>
    <row r="360" spans="4:20" x14ac:dyDescent="0.3">
      <c r="D360" s="98"/>
      <c r="E360" s="13"/>
      <c r="S360" s="13"/>
      <c r="T360" s="13"/>
    </row>
    <row r="361" spans="4:20" x14ac:dyDescent="0.3">
      <c r="D361" s="98"/>
      <c r="E361" s="13"/>
      <c r="S361" s="13"/>
      <c r="T361" s="13"/>
    </row>
    <row r="362" spans="4:20" x14ac:dyDescent="0.3">
      <c r="D362" s="98"/>
      <c r="E362" s="13"/>
      <c r="S362" s="13"/>
      <c r="T362" s="13"/>
    </row>
    <row r="363" spans="4:20" x14ac:dyDescent="0.3">
      <c r="D363" s="98"/>
      <c r="E363" s="13"/>
      <c r="S363" s="13"/>
      <c r="T363" s="13"/>
    </row>
    <row r="364" spans="4:20" x14ac:dyDescent="0.3">
      <c r="D364" s="98"/>
      <c r="E364" s="13"/>
      <c r="S364" s="13"/>
      <c r="T364" s="13"/>
    </row>
    <row r="365" spans="4:20" x14ac:dyDescent="0.3">
      <c r="D365" s="98"/>
      <c r="E365" s="13"/>
      <c r="S365" s="13"/>
      <c r="T365" s="13"/>
    </row>
    <row r="366" spans="4:20" x14ac:dyDescent="0.3">
      <c r="D366" s="98"/>
      <c r="E366" s="13"/>
      <c r="S366" s="13"/>
      <c r="T366" s="13"/>
    </row>
    <row r="367" spans="4:20" x14ac:dyDescent="0.3">
      <c r="D367" s="98"/>
      <c r="E367" s="13"/>
      <c r="S367" s="13"/>
      <c r="T367" s="13"/>
    </row>
    <row r="368" spans="4:20" x14ac:dyDescent="0.3">
      <c r="D368" s="98"/>
      <c r="E368" s="13"/>
      <c r="S368" s="13"/>
      <c r="T368" s="13"/>
    </row>
    <row r="369" spans="4:20" x14ac:dyDescent="0.3">
      <c r="D369" s="98"/>
      <c r="E369" s="13"/>
      <c r="S369" s="13"/>
      <c r="T369" s="13"/>
    </row>
    <row r="370" spans="4:20" x14ac:dyDescent="0.3">
      <c r="D370" s="98"/>
      <c r="E370" s="13"/>
      <c r="S370" s="13"/>
      <c r="T370" s="13"/>
    </row>
    <row r="371" spans="4:20" x14ac:dyDescent="0.3">
      <c r="D371" s="98"/>
      <c r="E371" s="13"/>
      <c r="S371" s="13"/>
      <c r="T371" s="13"/>
    </row>
    <row r="372" spans="4:20" x14ac:dyDescent="0.3">
      <c r="D372" s="98"/>
      <c r="E372" s="13"/>
      <c r="S372" s="13"/>
      <c r="T372" s="13"/>
    </row>
    <row r="373" spans="4:20" x14ac:dyDescent="0.3">
      <c r="D373" s="98"/>
      <c r="E373" s="13"/>
      <c r="S373" s="13"/>
      <c r="T373" s="13"/>
    </row>
    <row r="374" spans="4:20" x14ac:dyDescent="0.3">
      <c r="D374" s="98"/>
      <c r="E374" s="13"/>
      <c r="S374" s="13"/>
      <c r="T374" s="13"/>
    </row>
    <row r="375" spans="4:20" x14ac:dyDescent="0.3">
      <c r="D375" s="98"/>
      <c r="E375" s="13"/>
      <c r="S375" s="13"/>
      <c r="T375" s="13"/>
    </row>
    <row r="376" spans="4:20" x14ac:dyDescent="0.3">
      <c r="D376" s="98"/>
      <c r="E376" s="13"/>
      <c r="S376" s="13"/>
      <c r="T376" s="13"/>
    </row>
    <row r="377" spans="4:20" x14ac:dyDescent="0.3">
      <c r="D377" s="98"/>
      <c r="E377" s="13"/>
      <c r="S377" s="13"/>
      <c r="T377" s="13"/>
    </row>
    <row r="378" spans="4:20" x14ac:dyDescent="0.3">
      <c r="D378" s="98"/>
      <c r="E378" s="13"/>
      <c r="S378" s="13"/>
      <c r="T378" s="13"/>
    </row>
    <row r="379" spans="4:20" x14ac:dyDescent="0.3">
      <c r="D379" s="98"/>
      <c r="E379" s="13"/>
      <c r="S379" s="13"/>
      <c r="T379" s="13"/>
    </row>
    <row r="380" spans="4:20" x14ac:dyDescent="0.3">
      <c r="D380" s="98"/>
      <c r="E380" s="13"/>
      <c r="S380" s="13"/>
      <c r="T380" s="13"/>
    </row>
    <row r="381" spans="4:20" x14ac:dyDescent="0.3">
      <c r="D381" s="98"/>
      <c r="E381" s="13"/>
      <c r="S381" s="13"/>
      <c r="T381" s="13"/>
    </row>
    <row r="382" spans="4:20" x14ac:dyDescent="0.3">
      <c r="D382" s="98"/>
      <c r="E382" s="13"/>
      <c r="S382" s="13"/>
      <c r="T382" s="13"/>
    </row>
    <row r="383" spans="4:20" x14ac:dyDescent="0.3">
      <c r="D383" s="98"/>
      <c r="E383" s="13"/>
      <c r="S383" s="13"/>
      <c r="T383" s="13"/>
    </row>
    <row r="384" spans="4:20" x14ac:dyDescent="0.3">
      <c r="D384" s="98"/>
      <c r="E384" s="13"/>
      <c r="S384" s="13"/>
      <c r="T384" s="13"/>
    </row>
    <row r="385" spans="4:20" x14ac:dyDescent="0.3">
      <c r="D385" s="98"/>
      <c r="E385" s="13"/>
      <c r="S385" s="13"/>
      <c r="T385" s="13"/>
    </row>
    <row r="386" spans="4:20" x14ac:dyDescent="0.3">
      <c r="D386" s="98"/>
      <c r="E386" s="13"/>
      <c r="S386" s="13"/>
      <c r="T386" s="13"/>
    </row>
    <row r="387" spans="4:20" x14ac:dyDescent="0.3">
      <c r="D387" s="98"/>
      <c r="E387" s="13"/>
      <c r="S387" s="13"/>
      <c r="T387" s="13"/>
    </row>
    <row r="388" spans="4:20" x14ac:dyDescent="0.3">
      <c r="D388" s="98"/>
      <c r="E388" s="13"/>
      <c r="S388" s="13"/>
      <c r="T388" s="13"/>
    </row>
    <row r="389" spans="4:20" x14ac:dyDescent="0.3">
      <c r="D389" s="98"/>
      <c r="E389" s="13"/>
      <c r="S389" s="13"/>
      <c r="T389" s="13"/>
    </row>
    <row r="390" spans="4:20" x14ac:dyDescent="0.3">
      <c r="D390" s="98"/>
      <c r="E390" s="13"/>
      <c r="S390" s="13"/>
      <c r="T390" s="13"/>
    </row>
    <row r="391" spans="4:20" x14ac:dyDescent="0.3">
      <c r="D391" s="98"/>
      <c r="E391" s="13"/>
      <c r="S391" s="13"/>
      <c r="T391" s="13"/>
    </row>
    <row r="392" spans="4:20" x14ac:dyDescent="0.3">
      <c r="D392" s="98"/>
      <c r="E392" s="13"/>
      <c r="S392" s="13"/>
      <c r="T392" s="13"/>
    </row>
    <row r="393" spans="4:20" x14ac:dyDescent="0.3">
      <c r="D393" s="98"/>
      <c r="E393" s="13"/>
      <c r="S393" s="13"/>
      <c r="T393" s="13"/>
    </row>
    <row r="394" spans="4:20" x14ac:dyDescent="0.3">
      <c r="D394" s="98"/>
      <c r="E394" s="13"/>
      <c r="S394" s="13"/>
      <c r="T394" s="13"/>
    </row>
    <row r="395" spans="4:20" x14ac:dyDescent="0.3">
      <c r="D395" s="98"/>
      <c r="E395" s="13"/>
      <c r="S395" s="13"/>
      <c r="T395" s="13"/>
    </row>
    <row r="396" spans="4:20" x14ac:dyDescent="0.3">
      <c r="D396" s="98"/>
      <c r="E396" s="13"/>
      <c r="S396" s="13"/>
      <c r="T396" s="13"/>
    </row>
    <row r="397" spans="4:20" x14ac:dyDescent="0.3">
      <c r="D397" s="98"/>
      <c r="E397" s="13"/>
      <c r="S397" s="13"/>
      <c r="T397" s="13"/>
    </row>
    <row r="398" spans="4:20" x14ac:dyDescent="0.3">
      <c r="D398" s="98"/>
      <c r="E398" s="13"/>
      <c r="S398" s="13"/>
      <c r="T398" s="13"/>
    </row>
    <row r="399" spans="4:20" x14ac:dyDescent="0.3">
      <c r="D399" s="98"/>
      <c r="E399" s="13"/>
      <c r="S399" s="13"/>
      <c r="T399" s="13"/>
    </row>
    <row r="400" spans="4:20" x14ac:dyDescent="0.3">
      <c r="D400" s="98"/>
      <c r="E400" s="13"/>
      <c r="S400" s="13"/>
      <c r="T400" s="13"/>
    </row>
    <row r="401" spans="4:20" x14ac:dyDescent="0.3">
      <c r="D401" s="98"/>
      <c r="E401" s="13"/>
      <c r="S401" s="13"/>
      <c r="T401" s="13"/>
    </row>
    <row r="402" spans="4:20" x14ac:dyDescent="0.3">
      <c r="D402" s="98"/>
      <c r="E402" s="13"/>
      <c r="S402" s="13"/>
      <c r="T402" s="13"/>
    </row>
    <row r="403" spans="4:20" x14ac:dyDescent="0.3">
      <c r="D403" s="98"/>
      <c r="E403" s="13"/>
      <c r="S403" s="13"/>
      <c r="T403" s="13"/>
    </row>
    <row r="404" spans="4:20" x14ac:dyDescent="0.3">
      <c r="D404" s="98"/>
      <c r="E404" s="13"/>
      <c r="S404" s="13"/>
      <c r="T404" s="13"/>
    </row>
    <row r="405" spans="4:20" x14ac:dyDescent="0.3">
      <c r="D405" s="98"/>
      <c r="E405" s="13"/>
      <c r="S405" s="13"/>
      <c r="T405" s="13"/>
    </row>
    <row r="406" spans="4:20" x14ac:dyDescent="0.3">
      <c r="D406" s="98"/>
      <c r="E406" s="13"/>
      <c r="S406" s="13"/>
      <c r="T406" s="13"/>
    </row>
    <row r="407" spans="4:20" x14ac:dyDescent="0.3">
      <c r="D407" s="98"/>
      <c r="E407" s="13"/>
      <c r="S407" s="13"/>
      <c r="T407" s="13"/>
    </row>
    <row r="408" spans="4:20" x14ac:dyDescent="0.3">
      <c r="D408" s="98"/>
      <c r="E408" s="13"/>
      <c r="S408" s="13"/>
      <c r="T408" s="13"/>
    </row>
    <row r="409" spans="4:20" x14ac:dyDescent="0.3">
      <c r="D409" s="98"/>
      <c r="E409" s="13"/>
      <c r="S409" s="13"/>
      <c r="T409" s="13"/>
    </row>
    <row r="410" spans="4:20" x14ac:dyDescent="0.3">
      <c r="D410" s="98"/>
      <c r="E410" s="13"/>
      <c r="S410" s="13"/>
      <c r="T410" s="13"/>
    </row>
    <row r="411" spans="4:20" x14ac:dyDescent="0.3">
      <c r="D411" s="98"/>
      <c r="E411" s="13"/>
      <c r="S411" s="13"/>
      <c r="T411" s="13"/>
    </row>
    <row r="412" spans="4:20" x14ac:dyDescent="0.3">
      <c r="D412" s="98"/>
      <c r="E412" s="13"/>
      <c r="S412" s="13"/>
      <c r="T412" s="13"/>
    </row>
    <row r="413" spans="4:20" x14ac:dyDescent="0.3">
      <c r="D413" s="98"/>
      <c r="E413" s="13"/>
      <c r="S413" s="13"/>
      <c r="T413" s="13"/>
    </row>
    <row r="414" spans="4:20" x14ac:dyDescent="0.3">
      <c r="D414" s="98"/>
      <c r="E414" s="13"/>
      <c r="S414" s="13"/>
      <c r="T414" s="13"/>
    </row>
    <row r="415" spans="4:20" x14ac:dyDescent="0.3">
      <c r="D415" s="98"/>
      <c r="E415" s="13"/>
      <c r="S415" s="13"/>
      <c r="T415" s="13"/>
    </row>
    <row r="416" spans="4:20" x14ac:dyDescent="0.3">
      <c r="D416" s="98"/>
      <c r="E416" s="13"/>
      <c r="S416" s="13"/>
      <c r="T416" s="13"/>
    </row>
    <row r="417" spans="4:20" x14ac:dyDescent="0.3">
      <c r="D417" s="98"/>
      <c r="E417" s="13"/>
      <c r="S417" s="13"/>
      <c r="T417" s="13"/>
    </row>
    <row r="418" spans="4:20" x14ac:dyDescent="0.3">
      <c r="D418" s="98"/>
      <c r="E418" s="13"/>
      <c r="S418" s="13"/>
      <c r="T418" s="13"/>
    </row>
    <row r="419" spans="4:20" x14ac:dyDescent="0.3">
      <c r="D419" s="98"/>
      <c r="E419" s="13"/>
      <c r="S419" s="13"/>
      <c r="T419" s="13"/>
    </row>
    <row r="420" spans="4:20" x14ac:dyDescent="0.3">
      <c r="D420" s="98"/>
      <c r="E420" s="13"/>
      <c r="S420" s="13"/>
      <c r="T420" s="13"/>
    </row>
    <row r="421" spans="4:20" x14ac:dyDescent="0.3">
      <c r="D421" s="98"/>
      <c r="E421" s="13"/>
      <c r="S421" s="13"/>
      <c r="T421" s="13"/>
    </row>
    <row r="422" spans="4:20" x14ac:dyDescent="0.3">
      <c r="D422" s="98"/>
      <c r="E422" s="13"/>
      <c r="S422" s="13"/>
      <c r="T422" s="13"/>
    </row>
    <row r="423" spans="4:20" x14ac:dyDescent="0.3">
      <c r="D423" s="98"/>
      <c r="E423" s="13"/>
      <c r="S423" s="13"/>
      <c r="T423" s="13"/>
    </row>
    <row r="424" spans="4:20" x14ac:dyDescent="0.3">
      <c r="D424" s="98"/>
      <c r="E424" s="13"/>
      <c r="S424" s="13"/>
      <c r="T424" s="13"/>
    </row>
    <row r="425" spans="4:20" x14ac:dyDescent="0.3">
      <c r="D425" s="98"/>
      <c r="E425" s="13"/>
      <c r="S425" s="13"/>
      <c r="T425" s="13"/>
    </row>
    <row r="426" spans="4:20" x14ac:dyDescent="0.3">
      <c r="D426" s="98"/>
      <c r="E426" s="13"/>
      <c r="S426" s="13"/>
      <c r="T426" s="13"/>
    </row>
    <row r="427" spans="4:20" x14ac:dyDescent="0.3">
      <c r="D427" s="98"/>
      <c r="E427" s="13"/>
      <c r="S427" s="13"/>
      <c r="T427" s="13"/>
    </row>
    <row r="428" spans="4:20" x14ac:dyDescent="0.3">
      <c r="D428" s="98"/>
      <c r="E428" s="13"/>
      <c r="S428" s="13"/>
      <c r="T428" s="13"/>
    </row>
    <row r="429" spans="4:20" x14ac:dyDescent="0.3">
      <c r="D429" s="98"/>
      <c r="E429" s="13"/>
      <c r="S429" s="13"/>
      <c r="T429" s="13"/>
    </row>
    <row r="430" spans="4:20" x14ac:dyDescent="0.3">
      <c r="D430" s="98"/>
      <c r="E430" s="13"/>
      <c r="S430" s="13"/>
      <c r="T430" s="13"/>
    </row>
    <row r="431" spans="4:20" x14ac:dyDescent="0.3">
      <c r="D431" s="98"/>
      <c r="E431" s="13"/>
      <c r="S431" s="13"/>
      <c r="T431" s="13"/>
    </row>
    <row r="432" spans="4:20" x14ac:dyDescent="0.3">
      <c r="D432" s="98"/>
      <c r="E432" s="13"/>
      <c r="S432" s="13"/>
      <c r="T432" s="13"/>
    </row>
    <row r="433" spans="4:20" x14ac:dyDescent="0.3">
      <c r="D433" s="98"/>
      <c r="E433" s="13"/>
      <c r="S433" s="13"/>
      <c r="T433" s="13"/>
    </row>
    <row r="434" spans="4:20" x14ac:dyDescent="0.3">
      <c r="D434" s="98"/>
      <c r="E434" s="13"/>
      <c r="S434" s="13"/>
      <c r="T434" s="13"/>
    </row>
    <row r="435" spans="4:20" x14ac:dyDescent="0.3">
      <c r="D435" s="98"/>
      <c r="E435" s="13"/>
      <c r="S435" s="13"/>
      <c r="T435" s="13"/>
    </row>
    <row r="436" spans="4:20" x14ac:dyDescent="0.3">
      <c r="D436" s="98"/>
      <c r="E436" s="13"/>
      <c r="S436" s="13"/>
      <c r="T436" s="13"/>
    </row>
    <row r="437" spans="4:20" x14ac:dyDescent="0.3">
      <c r="D437" s="98"/>
      <c r="E437" s="13"/>
      <c r="S437" s="13"/>
      <c r="T437" s="13"/>
    </row>
    <row r="438" spans="4:20" x14ac:dyDescent="0.3">
      <c r="D438" s="98"/>
      <c r="E438" s="13"/>
      <c r="S438" s="13"/>
      <c r="T438" s="13"/>
    </row>
    <row r="439" spans="4:20" x14ac:dyDescent="0.3">
      <c r="D439" s="98"/>
      <c r="E439" s="13"/>
      <c r="S439" s="13"/>
      <c r="T439" s="13"/>
    </row>
    <row r="440" spans="4:20" x14ac:dyDescent="0.3">
      <c r="D440" s="98"/>
      <c r="E440" s="13"/>
      <c r="S440" s="13"/>
      <c r="T440" s="13"/>
    </row>
    <row r="441" spans="4:20" x14ac:dyDescent="0.3">
      <c r="D441" s="98"/>
      <c r="E441" s="13"/>
      <c r="S441" s="13"/>
      <c r="T441" s="13"/>
    </row>
    <row r="442" spans="4:20" x14ac:dyDescent="0.3">
      <c r="D442" s="98"/>
      <c r="E442" s="13"/>
      <c r="S442" s="13"/>
      <c r="T442" s="13"/>
    </row>
    <row r="443" spans="4:20" x14ac:dyDescent="0.3">
      <c r="D443" s="98"/>
      <c r="E443" s="13"/>
      <c r="S443" s="13"/>
      <c r="T443" s="13"/>
    </row>
    <row r="444" spans="4:20" x14ac:dyDescent="0.3">
      <c r="D444" s="98"/>
      <c r="E444" s="13"/>
      <c r="S444" s="13"/>
      <c r="T444" s="13"/>
    </row>
    <row r="445" spans="4:20" x14ac:dyDescent="0.3">
      <c r="D445" s="98"/>
      <c r="E445" s="13"/>
      <c r="S445" s="13"/>
      <c r="T445" s="13"/>
    </row>
    <row r="446" spans="4:20" x14ac:dyDescent="0.3">
      <c r="D446" s="98"/>
      <c r="E446" s="13"/>
      <c r="S446" s="13"/>
      <c r="T446" s="13"/>
    </row>
    <row r="447" spans="4:20" x14ac:dyDescent="0.3">
      <c r="D447" s="98"/>
      <c r="E447" s="13"/>
      <c r="S447" s="13"/>
      <c r="T447" s="13"/>
    </row>
    <row r="448" spans="4:20" x14ac:dyDescent="0.3">
      <c r="D448" s="98"/>
      <c r="E448" s="13"/>
      <c r="S448" s="13"/>
      <c r="T448" s="13"/>
    </row>
    <row r="449" spans="4:20" x14ac:dyDescent="0.3">
      <c r="D449" s="98"/>
      <c r="E449" s="13"/>
      <c r="S449" s="13"/>
      <c r="T449" s="13"/>
    </row>
    <row r="450" spans="4:20" x14ac:dyDescent="0.3">
      <c r="D450" s="98"/>
      <c r="E450" s="13"/>
      <c r="S450" s="13"/>
      <c r="T450" s="13"/>
    </row>
    <row r="451" spans="4:20" x14ac:dyDescent="0.3">
      <c r="D451" s="98"/>
      <c r="E451" s="13"/>
      <c r="S451" s="13"/>
      <c r="T451" s="13"/>
    </row>
    <row r="452" spans="4:20" x14ac:dyDescent="0.3">
      <c r="D452" s="98"/>
      <c r="E452" s="13"/>
      <c r="S452" s="13"/>
      <c r="T452" s="13"/>
    </row>
    <row r="453" spans="4:20" x14ac:dyDescent="0.3">
      <c r="D453" s="98"/>
      <c r="E453" s="13"/>
      <c r="S453" s="13"/>
      <c r="T453" s="13"/>
    </row>
    <row r="454" spans="4:20" x14ac:dyDescent="0.3">
      <c r="D454" s="98"/>
      <c r="E454" s="13"/>
      <c r="S454" s="13"/>
      <c r="T454" s="13"/>
    </row>
    <row r="455" spans="4:20" x14ac:dyDescent="0.3">
      <c r="D455" s="98"/>
      <c r="E455" s="13"/>
      <c r="S455" s="13"/>
      <c r="T455" s="13"/>
    </row>
    <row r="456" spans="4:20" x14ac:dyDescent="0.3">
      <c r="D456" s="98"/>
      <c r="E456" s="13"/>
      <c r="S456" s="13"/>
      <c r="T456" s="13"/>
    </row>
    <row r="457" spans="4:20" x14ac:dyDescent="0.3">
      <c r="D457" s="98"/>
      <c r="E457" s="13"/>
      <c r="S457" s="13"/>
      <c r="T457" s="13"/>
    </row>
    <row r="458" spans="4:20" x14ac:dyDescent="0.3">
      <c r="D458" s="98"/>
      <c r="E458" s="13"/>
      <c r="S458" s="13"/>
      <c r="T458" s="13"/>
    </row>
    <row r="459" spans="4:20" x14ac:dyDescent="0.3">
      <c r="D459" s="98"/>
      <c r="E459" s="13"/>
      <c r="S459" s="13"/>
      <c r="T459" s="13"/>
    </row>
    <row r="460" spans="4:20" x14ac:dyDescent="0.3">
      <c r="D460" s="98"/>
      <c r="E460" s="13"/>
      <c r="S460" s="13"/>
      <c r="T460" s="13"/>
    </row>
    <row r="461" spans="4:20" x14ac:dyDescent="0.3">
      <c r="D461" s="98"/>
      <c r="E461" s="13"/>
      <c r="S461" s="13"/>
      <c r="T461" s="13"/>
    </row>
    <row r="462" spans="4:20" x14ac:dyDescent="0.3">
      <c r="D462" s="98"/>
      <c r="E462" s="13"/>
      <c r="S462" s="13"/>
      <c r="T462" s="13"/>
    </row>
    <row r="463" spans="4:20" x14ac:dyDescent="0.3">
      <c r="D463" s="98"/>
      <c r="E463" s="13"/>
      <c r="S463" s="13"/>
      <c r="T463" s="13"/>
    </row>
    <row r="464" spans="4:20" x14ac:dyDescent="0.3">
      <c r="D464" s="98"/>
      <c r="E464" s="13"/>
      <c r="S464" s="13"/>
      <c r="T464" s="13"/>
    </row>
    <row r="465" spans="4:20" x14ac:dyDescent="0.3">
      <c r="D465" s="98"/>
      <c r="E465" s="13"/>
      <c r="S465" s="13"/>
      <c r="T465" s="13"/>
    </row>
    <row r="466" spans="4:20" x14ac:dyDescent="0.3">
      <c r="D466" s="98"/>
      <c r="E466" s="13"/>
      <c r="S466" s="13"/>
      <c r="T466" s="13"/>
    </row>
    <row r="467" spans="4:20" x14ac:dyDescent="0.3">
      <c r="D467" s="98"/>
      <c r="E467" s="13"/>
      <c r="S467" s="13"/>
      <c r="T467" s="13"/>
    </row>
    <row r="468" spans="4:20" x14ac:dyDescent="0.3">
      <c r="D468" s="98"/>
      <c r="E468" s="13"/>
      <c r="S468" s="13"/>
      <c r="T468" s="13"/>
    </row>
    <row r="469" spans="4:20" x14ac:dyDescent="0.3">
      <c r="D469" s="98"/>
      <c r="E469" s="13"/>
      <c r="S469" s="13"/>
      <c r="T469" s="13"/>
    </row>
    <row r="470" spans="4:20" x14ac:dyDescent="0.3">
      <c r="D470" s="98"/>
      <c r="E470" s="13"/>
      <c r="S470" s="13"/>
      <c r="T470" s="13"/>
    </row>
    <row r="471" spans="4:20" x14ac:dyDescent="0.3">
      <c r="D471" s="98"/>
      <c r="E471" s="13"/>
      <c r="S471" s="13"/>
      <c r="T471" s="13"/>
    </row>
    <row r="472" spans="4:20" x14ac:dyDescent="0.3">
      <c r="D472" s="98"/>
      <c r="E472" s="13"/>
      <c r="S472" s="13"/>
      <c r="T472" s="13"/>
    </row>
    <row r="473" spans="4:20" x14ac:dyDescent="0.3">
      <c r="D473" s="98"/>
      <c r="E473" s="13"/>
      <c r="S473" s="13"/>
      <c r="T473" s="13"/>
    </row>
    <row r="474" spans="4:20" x14ac:dyDescent="0.3">
      <c r="D474" s="98"/>
      <c r="E474" s="13"/>
      <c r="S474" s="13"/>
      <c r="T474" s="13"/>
    </row>
    <row r="475" spans="4:20" x14ac:dyDescent="0.3">
      <c r="D475" s="98"/>
      <c r="E475" s="13"/>
      <c r="S475" s="13"/>
      <c r="T475" s="13"/>
    </row>
    <row r="476" spans="4:20" x14ac:dyDescent="0.3">
      <c r="D476" s="98"/>
      <c r="E476" s="13"/>
      <c r="S476" s="13"/>
      <c r="T476" s="13"/>
    </row>
    <row r="477" spans="4:20" x14ac:dyDescent="0.3">
      <c r="D477" s="98"/>
      <c r="E477" s="13"/>
      <c r="S477" s="13"/>
      <c r="T477" s="13"/>
    </row>
    <row r="478" spans="4:20" x14ac:dyDescent="0.3">
      <c r="D478" s="98"/>
      <c r="E478" s="13"/>
      <c r="S478" s="13"/>
      <c r="T478" s="13"/>
    </row>
    <row r="479" spans="4:20" x14ac:dyDescent="0.3">
      <c r="D479" s="98"/>
      <c r="E479" s="13"/>
      <c r="S479" s="13"/>
      <c r="T479" s="13"/>
    </row>
    <row r="480" spans="4:20" x14ac:dyDescent="0.3">
      <c r="D480" s="98"/>
      <c r="E480" s="13"/>
      <c r="S480" s="13"/>
      <c r="T480" s="13"/>
    </row>
    <row r="481" spans="4:20" x14ac:dyDescent="0.3">
      <c r="D481" s="98"/>
      <c r="E481" s="13"/>
      <c r="S481" s="13"/>
      <c r="T481" s="13"/>
    </row>
    <row r="482" spans="4:20" x14ac:dyDescent="0.3">
      <c r="D482" s="98"/>
      <c r="E482" s="13"/>
      <c r="S482" s="13"/>
      <c r="T482" s="13"/>
    </row>
    <row r="483" spans="4:20" x14ac:dyDescent="0.3">
      <c r="D483" s="98"/>
      <c r="E483" s="13"/>
      <c r="S483" s="13"/>
      <c r="T483" s="13"/>
    </row>
    <row r="484" spans="4:20" x14ac:dyDescent="0.3">
      <c r="D484" s="98"/>
      <c r="E484" s="13"/>
      <c r="S484" s="13"/>
      <c r="T484" s="13"/>
    </row>
    <row r="485" spans="4:20" x14ac:dyDescent="0.3">
      <c r="D485" s="98"/>
      <c r="E485" s="13"/>
      <c r="S485" s="13"/>
      <c r="T485" s="13"/>
    </row>
    <row r="486" spans="4:20" x14ac:dyDescent="0.3">
      <c r="D486" s="98"/>
      <c r="E486" s="13"/>
      <c r="S486" s="13"/>
      <c r="T486" s="13"/>
    </row>
    <row r="487" spans="4:20" x14ac:dyDescent="0.3">
      <c r="D487" s="98"/>
      <c r="E487" s="13"/>
      <c r="S487" s="13"/>
      <c r="T487" s="13"/>
    </row>
    <row r="488" spans="4:20" x14ac:dyDescent="0.3">
      <c r="D488" s="98"/>
      <c r="E488" s="13"/>
      <c r="S488" s="13"/>
      <c r="T488" s="13"/>
    </row>
    <row r="489" spans="4:20" x14ac:dyDescent="0.3">
      <c r="D489" s="98"/>
      <c r="E489" s="13"/>
      <c r="S489" s="13"/>
      <c r="T489" s="13"/>
    </row>
    <row r="490" spans="4:20" x14ac:dyDescent="0.3">
      <c r="D490" s="98"/>
      <c r="E490" s="13"/>
      <c r="S490" s="13"/>
      <c r="T490" s="13"/>
    </row>
    <row r="491" spans="4:20" x14ac:dyDescent="0.3">
      <c r="D491" s="98"/>
      <c r="E491" s="13"/>
      <c r="S491" s="13"/>
      <c r="T491" s="13"/>
    </row>
    <row r="492" spans="4:20" x14ac:dyDescent="0.3">
      <c r="D492" s="98"/>
      <c r="E492" s="13"/>
      <c r="S492" s="13"/>
      <c r="T492" s="13"/>
    </row>
    <row r="493" spans="4:20" x14ac:dyDescent="0.3">
      <c r="D493" s="98"/>
      <c r="E493" s="13"/>
      <c r="S493" s="13"/>
      <c r="T493" s="13"/>
    </row>
    <row r="494" spans="4:20" x14ac:dyDescent="0.3">
      <c r="D494" s="98"/>
      <c r="E494" s="13"/>
      <c r="S494" s="13"/>
      <c r="T494" s="13"/>
    </row>
    <row r="495" spans="4:20" x14ac:dyDescent="0.3">
      <c r="D495" s="98"/>
      <c r="E495" s="13"/>
      <c r="S495" s="13"/>
      <c r="T495" s="13"/>
    </row>
    <row r="496" spans="4:20" x14ac:dyDescent="0.3">
      <c r="D496" s="98"/>
      <c r="E496" s="13"/>
      <c r="S496" s="13"/>
      <c r="T496" s="13"/>
    </row>
    <row r="497" spans="4:20" x14ac:dyDescent="0.3">
      <c r="D497" s="98"/>
      <c r="E497" s="13"/>
      <c r="S497" s="13"/>
      <c r="T497" s="13"/>
    </row>
    <row r="498" spans="4:20" x14ac:dyDescent="0.3">
      <c r="D498" s="98"/>
      <c r="E498" s="13"/>
      <c r="S498" s="13"/>
      <c r="T498" s="13"/>
    </row>
    <row r="499" spans="4:20" x14ac:dyDescent="0.3">
      <c r="D499" s="98"/>
      <c r="E499" s="13"/>
      <c r="S499" s="13"/>
      <c r="T499" s="13"/>
    </row>
    <row r="500" spans="4:20" x14ac:dyDescent="0.3">
      <c r="D500" s="98"/>
      <c r="E500" s="13"/>
      <c r="S500" s="13"/>
      <c r="T500" s="13"/>
    </row>
    <row r="501" spans="4:20" x14ac:dyDescent="0.3">
      <c r="D501" s="98"/>
      <c r="E501" s="13"/>
      <c r="S501" s="13"/>
      <c r="T501" s="13"/>
    </row>
    <row r="502" spans="4:20" x14ac:dyDescent="0.3">
      <c r="D502" s="98"/>
      <c r="E502" s="13"/>
      <c r="S502" s="13"/>
      <c r="T502" s="13"/>
    </row>
    <row r="503" spans="4:20" x14ac:dyDescent="0.3">
      <c r="D503" s="98"/>
      <c r="E503" s="13"/>
      <c r="S503" s="13"/>
      <c r="T503" s="13"/>
    </row>
    <row r="504" spans="4:20" x14ac:dyDescent="0.3">
      <c r="D504" s="98"/>
      <c r="E504" s="13"/>
      <c r="S504" s="13"/>
      <c r="T504" s="13"/>
    </row>
    <row r="505" spans="4:20" x14ac:dyDescent="0.3">
      <c r="D505" s="98"/>
      <c r="E505" s="13"/>
      <c r="S505" s="13"/>
      <c r="T505" s="13"/>
    </row>
    <row r="506" spans="4:20" x14ac:dyDescent="0.3">
      <c r="D506" s="98"/>
      <c r="E506" s="13"/>
      <c r="S506" s="13"/>
      <c r="T506" s="13"/>
    </row>
    <row r="507" spans="4:20" x14ac:dyDescent="0.3">
      <c r="D507" s="98"/>
      <c r="E507" s="13"/>
      <c r="S507" s="13"/>
      <c r="T507" s="13"/>
    </row>
    <row r="508" spans="4:20" x14ac:dyDescent="0.3">
      <c r="D508" s="98"/>
      <c r="E508" s="13"/>
      <c r="S508" s="13"/>
      <c r="T508" s="13"/>
    </row>
    <row r="509" spans="4:20" x14ac:dyDescent="0.3">
      <c r="D509" s="98"/>
      <c r="E509" s="13"/>
      <c r="S509" s="13"/>
      <c r="T509" s="13"/>
    </row>
    <row r="510" spans="4:20" x14ac:dyDescent="0.3">
      <c r="D510" s="98"/>
      <c r="E510" s="13"/>
      <c r="S510" s="13"/>
      <c r="T510" s="13"/>
    </row>
    <row r="511" spans="4:20" x14ac:dyDescent="0.3">
      <c r="D511" s="98"/>
      <c r="E511" s="13"/>
      <c r="S511" s="13"/>
      <c r="T511" s="13"/>
    </row>
    <row r="512" spans="4:20" x14ac:dyDescent="0.3">
      <c r="D512" s="98"/>
      <c r="E512" s="13"/>
      <c r="S512" s="13"/>
      <c r="T512" s="13"/>
    </row>
    <row r="513" spans="4:20" x14ac:dyDescent="0.3">
      <c r="D513" s="98"/>
      <c r="E513" s="13"/>
      <c r="S513" s="13"/>
      <c r="T513" s="13"/>
    </row>
    <row r="514" spans="4:20" x14ac:dyDescent="0.3">
      <c r="D514" s="98"/>
      <c r="E514" s="13"/>
      <c r="S514" s="13"/>
      <c r="T514" s="13"/>
    </row>
    <row r="515" spans="4:20" x14ac:dyDescent="0.3">
      <c r="D515" s="98"/>
      <c r="E515" s="13"/>
      <c r="S515" s="13"/>
      <c r="T515" s="13"/>
    </row>
    <row r="516" spans="4:20" x14ac:dyDescent="0.3">
      <c r="D516" s="98"/>
      <c r="E516" s="13"/>
      <c r="S516" s="13"/>
      <c r="T516" s="13"/>
    </row>
    <row r="517" spans="4:20" x14ac:dyDescent="0.3">
      <c r="D517" s="98"/>
      <c r="E517" s="13"/>
      <c r="S517" s="13"/>
      <c r="T517" s="13"/>
    </row>
    <row r="518" spans="4:20" x14ac:dyDescent="0.3">
      <c r="D518" s="98"/>
      <c r="E518" s="13"/>
      <c r="S518" s="13"/>
      <c r="T518" s="13"/>
    </row>
    <row r="519" spans="4:20" x14ac:dyDescent="0.3">
      <c r="D519" s="98"/>
      <c r="E519" s="13"/>
      <c r="S519" s="13"/>
      <c r="T519" s="13"/>
    </row>
    <row r="520" spans="4:20" x14ac:dyDescent="0.3">
      <c r="D520" s="98"/>
      <c r="E520" s="13"/>
      <c r="S520" s="13"/>
      <c r="T520" s="13"/>
    </row>
    <row r="521" spans="4:20" x14ac:dyDescent="0.3">
      <c r="D521" s="98"/>
      <c r="E521" s="13"/>
      <c r="S521" s="13"/>
      <c r="T521" s="13"/>
    </row>
    <row r="522" spans="4:20" x14ac:dyDescent="0.3">
      <c r="D522" s="98"/>
      <c r="E522" s="13"/>
      <c r="S522" s="13"/>
      <c r="T522" s="13"/>
    </row>
    <row r="523" spans="4:20" x14ac:dyDescent="0.3">
      <c r="D523" s="98"/>
      <c r="E523" s="13"/>
      <c r="S523" s="13"/>
      <c r="T523" s="13"/>
    </row>
    <row r="524" spans="4:20" x14ac:dyDescent="0.3">
      <c r="D524" s="98"/>
      <c r="E524" s="13"/>
      <c r="S524" s="13"/>
      <c r="T524" s="13"/>
    </row>
    <row r="525" spans="4:20" x14ac:dyDescent="0.3">
      <c r="D525" s="98"/>
      <c r="E525" s="13"/>
      <c r="S525" s="13"/>
      <c r="T525" s="13"/>
    </row>
    <row r="526" spans="4:20" x14ac:dyDescent="0.3">
      <c r="D526" s="98"/>
      <c r="E526" s="13"/>
      <c r="S526" s="13"/>
      <c r="T526" s="13"/>
    </row>
    <row r="527" spans="4:20" x14ac:dyDescent="0.3">
      <c r="D527" s="98"/>
      <c r="E527" s="13"/>
      <c r="S527" s="13"/>
      <c r="T527" s="13"/>
    </row>
    <row r="528" spans="4:20" x14ac:dyDescent="0.3">
      <c r="D528" s="98"/>
      <c r="E528" s="13"/>
      <c r="S528" s="13"/>
      <c r="T528" s="13"/>
    </row>
    <row r="529" spans="4:20" x14ac:dyDescent="0.3">
      <c r="D529" s="98"/>
      <c r="E529" s="13"/>
      <c r="S529" s="13"/>
      <c r="T529" s="13"/>
    </row>
    <row r="530" spans="4:20" x14ac:dyDescent="0.3">
      <c r="D530" s="98"/>
      <c r="E530" s="13"/>
      <c r="S530" s="13"/>
      <c r="T530" s="13"/>
    </row>
    <row r="531" spans="4:20" x14ac:dyDescent="0.3">
      <c r="D531" s="98"/>
      <c r="E531" s="13"/>
      <c r="S531" s="13"/>
      <c r="T531" s="13"/>
    </row>
    <row r="532" spans="4:20" x14ac:dyDescent="0.3">
      <c r="D532" s="98"/>
      <c r="E532" s="13"/>
      <c r="S532" s="13"/>
      <c r="T532" s="13"/>
    </row>
    <row r="533" spans="4:20" x14ac:dyDescent="0.3">
      <c r="D533" s="98"/>
      <c r="E533" s="13"/>
      <c r="S533" s="13"/>
      <c r="T533" s="13"/>
    </row>
    <row r="534" spans="4:20" x14ac:dyDescent="0.3">
      <c r="D534" s="98"/>
      <c r="E534" s="13"/>
      <c r="S534" s="13"/>
      <c r="T534" s="13"/>
    </row>
    <row r="535" spans="4:20" x14ac:dyDescent="0.3">
      <c r="D535" s="98"/>
      <c r="E535" s="13"/>
      <c r="S535" s="13"/>
      <c r="T535" s="13"/>
    </row>
    <row r="536" spans="4:20" x14ac:dyDescent="0.3">
      <c r="D536" s="98"/>
      <c r="E536" s="13"/>
      <c r="S536" s="13"/>
      <c r="T536" s="13"/>
    </row>
    <row r="537" spans="4:20" x14ac:dyDescent="0.3">
      <c r="D537" s="98"/>
      <c r="E537" s="13"/>
      <c r="S537" s="13"/>
      <c r="T537" s="13"/>
    </row>
    <row r="538" spans="4:20" x14ac:dyDescent="0.3">
      <c r="D538" s="98"/>
      <c r="E538" s="13"/>
      <c r="S538" s="13"/>
      <c r="T538" s="13"/>
    </row>
    <row r="539" spans="4:20" x14ac:dyDescent="0.3">
      <c r="D539" s="98"/>
      <c r="E539" s="13"/>
      <c r="S539" s="13"/>
      <c r="T539" s="13"/>
    </row>
    <row r="540" spans="4:20" x14ac:dyDescent="0.3">
      <c r="D540" s="98"/>
      <c r="E540" s="13"/>
      <c r="S540" s="13"/>
      <c r="T540" s="13"/>
    </row>
    <row r="541" spans="4:20" x14ac:dyDescent="0.3">
      <c r="D541" s="98"/>
      <c r="E541" s="13"/>
      <c r="S541" s="13"/>
      <c r="T541" s="13"/>
    </row>
    <row r="542" spans="4:20" x14ac:dyDescent="0.3">
      <c r="D542" s="98"/>
      <c r="E542" s="13"/>
      <c r="S542" s="13"/>
      <c r="T542" s="13"/>
    </row>
    <row r="543" spans="4:20" x14ac:dyDescent="0.3">
      <c r="D543" s="98"/>
      <c r="E543" s="13"/>
      <c r="S543" s="13"/>
      <c r="T543" s="13"/>
    </row>
    <row r="544" spans="4:20" x14ac:dyDescent="0.3">
      <c r="D544" s="98"/>
      <c r="E544" s="13"/>
      <c r="S544" s="13"/>
      <c r="T544" s="13"/>
    </row>
    <row r="545" spans="4:20" x14ac:dyDescent="0.3">
      <c r="D545" s="98"/>
      <c r="E545" s="13"/>
      <c r="S545" s="13"/>
      <c r="T545" s="13"/>
    </row>
    <row r="546" spans="4:20" x14ac:dyDescent="0.3">
      <c r="D546" s="98"/>
      <c r="E546" s="13"/>
      <c r="S546" s="13"/>
      <c r="T546" s="13"/>
    </row>
    <row r="547" spans="4:20" x14ac:dyDescent="0.3">
      <c r="D547" s="98"/>
      <c r="E547" s="13"/>
      <c r="S547" s="13"/>
      <c r="T547" s="13"/>
    </row>
    <row r="548" spans="4:20" x14ac:dyDescent="0.3">
      <c r="D548" s="98"/>
      <c r="E548" s="13"/>
      <c r="S548" s="13"/>
      <c r="T548" s="13"/>
    </row>
    <row r="549" spans="4:20" x14ac:dyDescent="0.3">
      <c r="D549" s="98"/>
      <c r="E549" s="13"/>
      <c r="S549" s="13"/>
      <c r="T549" s="13"/>
    </row>
    <row r="550" spans="4:20" x14ac:dyDescent="0.3">
      <c r="D550" s="98"/>
      <c r="E550" s="13"/>
      <c r="S550" s="13"/>
      <c r="T550" s="13"/>
    </row>
    <row r="551" spans="4:20" x14ac:dyDescent="0.3">
      <c r="D551" s="98"/>
      <c r="E551" s="13"/>
      <c r="S551" s="13"/>
      <c r="T551" s="13"/>
    </row>
    <row r="552" spans="4:20" x14ac:dyDescent="0.3">
      <c r="D552" s="98"/>
      <c r="E552" s="13"/>
      <c r="S552" s="13"/>
      <c r="T552" s="13"/>
    </row>
    <row r="553" spans="4:20" x14ac:dyDescent="0.3">
      <c r="D553" s="98"/>
      <c r="E553" s="13"/>
      <c r="S553" s="13"/>
      <c r="T553" s="13"/>
    </row>
    <row r="554" spans="4:20" x14ac:dyDescent="0.3">
      <c r="D554" s="98"/>
      <c r="E554" s="13"/>
      <c r="S554" s="13"/>
      <c r="T554" s="13"/>
    </row>
    <row r="555" spans="4:20" x14ac:dyDescent="0.3">
      <c r="D555" s="98"/>
      <c r="E555" s="13"/>
      <c r="S555" s="13"/>
      <c r="T555" s="13"/>
    </row>
    <row r="556" spans="4:20" x14ac:dyDescent="0.3">
      <c r="D556" s="98"/>
      <c r="E556" s="13"/>
      <c r="S556" s="13"/>
      <c r="T556" s="13"/>
    </row>
    <row r="557" spans="4:20" x14ac:dyDescent="0.3">
      <c r="D557" s="98"/>
      <c r="E557" s="13"/>
      <c r="S557" s="13"/>
      <c r="T557" s="13"/>
    </row>
    <row r="558" spans="4:20" x14ac:dyDescent="0.3">
      <c r="D558" s="98"/>
      <c r="E558" s="13"/>
      <c r="S558" s="13"/>
      <c r="T558" s="13"/>
    </row>
    <row r="559" spans="4:20" x14ac:dyDescent="0.3">
      <c r="D559" s="98"/>
      <c r="E559" s="13"/>
      <c r="S559" s="13"/>
      <c r="T559" s="13"/>
    </row>
    <row r="560" spans="4:20" x14ac:dyDescent="0.3">
      <c r="D560" s="98"/>
      <c r="E560" s="13"/>
      <c r="S560" s="13"/>
      <c r="T560" s="13"/>
    </row>
    <row r="561" spans="4:20" x14ac:dyDescent="0.3">
      <c r="D561" s="98"/>
      <c r="E561" s="13"/>
      <c r="S561" s="13"/>
      <c r="T561" s="13"/>
    </row>
    <row r="562" spans="4:20" x14ac:dyDescent="0.3">
      <c r="D562" s="98"/>
      <c r="E562" s="13"/>
      <c r="S562" s="13"/>
      <c r="T562" s="13"/>
    </row>
    <row r="563" spans="4:20" x14ac:dyDescent="0.3">
      <c r="D563" s="98"/>
      <c r="E563" s="13"/>
      <c r="S563" s="13"/>
      <c r="T563" s="13"/>
    </row>
    <row r="564" spans="4:20" x14ac:dyDescent="0.3">
      <c r="D564" s="98"/>
      <c r="E564" s="13"/>
      <c r="S564" s="13"/>
      <c r="T564" s="13"/>
    </row>
    <row r="565" spans="4:20" x14ac:dyDescent="0.3">
      <c r="D565" s="98"/>
      <c r="E565" s="13"/>
      <c r="S565" s="13"/>
      <c r="T565" s="13"/>
    </row>
    <row r="566" spans="4:20" x14ac:dyDescent="0.3">
      <c r="D566" s="98"/>
      <c r="E566" s="13"/>
      <c r="S566" s="13"/>
      <c r="T566" s="13"/>
    </row>
    <row r="567" spans="4:20" x14ac:dyDescent="0.3">
      <c r="D567" s="98"/>
      <c r="E567" s="13"/>
      <c r="S567" s="13"/>
      <c r="T567" s="13"/>
    </row>
    <row r="568" spans="4:20" x14ac:dyDescent="0.3">
      <c r="D568" s="98"/>
      <c r="E568" s="13"/>
      <c r="S568" s="13"/>
      <c r="T568" s="13"/>
    </row>
    <row r="569" spans="4:20" x14ac:dyDescent="0.3">
      <c r="D569" s="98"/>
      <c r="E569" s="13"/>
      <c r="S569" s="13"/>
      <c r="T569" s="13"/>
    </row>
    <row r="570" spans="4:20" x14ac:dyDescent="0.3">
      <c r="D570" s="98"/>
      <c r="E570" s="13"/>
      <c r="S570" s="13"/>
      <c r="T570" s="13"/>
    </row>
    <row r="571" spans="4:20" x14ac:dyDescent="0.3">
      <c r="D571" s="98"/>
      <c r="E571" s="13"/>
      <c r="S571" s="13"/>
      <c r="T571" s="13"/>
    </row>
    <row r="572" spans="4:20" x14ac:dyDescent="0.3">
      <c r="D572" s="98"/>
      <c r="E572" s="13"/>
      <c r="S572" s="13"/>
      <c r="T572" s="13"/>
    </row>
    <row r="573" spans="4:20" x14ac:dyDescent="0.3">
      <c r="D573" s="98"/>
      <c r="E573" s="13"/>
      <c r="S573" s="13"/>
      <c r="T573" s="13"/>
    </row>
    <row r="574" spans="4:20" x14ac:dyDescent="0.3">
      <c r="D574" s="98"/>
      <c r="E574" s="13"/>
      <c r="S574" s="13"/>
      <c r="T574" s="13"/>
    </row>
    <row r="575" spans="4:20" x14ac:dyDescent="0.3">
      <c r="D575" s="98"/>
      <c r="E575" s="13"/>
      <c r="S575" s="13"/>
      <c r="T575" s="13"/>
    </row>
    <row r="576" spans="4:20" x14ac:dyDescent="0.3">
      <c r="D576" s="98"/>
      <c r="E576" s="13"/>
      <c r="S576" s="13"/>
      <c r="T576" s="13"/>
    </row>
    <row r="577" spans="4:20" x14ac:dyDescent="0.3">
      <c r="D577" s="98"/>
      <c r="E577" s="13"/>
      <c r="S577" s="13"/>
      <c r="T577" s="13"/>
    </row>
    <row r="578" spans="4:20" x14ac:dyDescent="0.3">
      <c r="D578" s="98"/>
      <c r="E578" s="13"/>
      <c r="S578" s="13"/>
      <c r="T578" s="13"/>
    </row>
    <row r="579" spans="4:20" x14ac:dyDescent="0.3">
      <c r="D579" s="98"/>
      <c r="E579" s="13"/>
      <c r="S579" s="13"/>
      <c r="T579" s="13"/>
    </row>
    <row r="580" spans="4:20" x14ac:dyDescent="0.3">
      <c r="D580" s="98"/>
      <c r="E580" s="13"/>
      <c r="S580" s="13"/>
      <c r="T580" s="13"/>
    </row>
    <row r="581" spans="4:20" x14ac:dyDescent="0.3">
      <c r="D581" s="98"/>
      <c r="E581" s="13"/>
      <c r="S581" s="13"/>
      <c r="T581" s="13"/>
    </row>
    <row r="582" spans="4:20" x14ac:dyDescent="0.3">
      <c r="D582" s="98"/>
      <c r="E582" s="13"/>
      <c r="S582" s="13"/>
      <c r="T582" s="13"/>
    </row>
    <row r="583" spans="4:20" x14ac:dyDescent="0.3">
      <c r="D583" s="98"/>
      <c r="E583" s="13"/>
      <c r="S583" s="13"/>
      <c r="T583" s="13"/>
    </row>
    <row r="584" spans="4:20" x14ac:dyDescent="0.3">
      <c r="D584" s="98"/>
      <c r="E584" s="13"/>
      <c r="S584" s="13"/>
      <c r="T584" s="13"/>
    </row>
    <row r="585" spans="4:20" x14ac:dyDescent="0.3">
      <c r="D585" s="98"/>
      <c r="E585" s="13"/>
      <c r="S585" s="13"/>
      <c r="T585" s="13"/>
    </row>
    <row r="586" spans="4:20" x14ac:dyDescent="0.3">
      <c r="D586" s="98"/>
      <c r="E586" s="13"/>
      <c r="S586" s="13"/>
      <c r="T586" s="13"/>
    </row>
    <row r="587" spans="4:20" x14ac:dyDescent="0.3">
      <c r="D587" s="98"/>
      <c r="E587" s="13"/>
      <c r="S587" s="13"/>
      <c r="T587" s="13"/>
    </row>
    <row r="588" spans="4:20" x14ac:dyDescent="0.3">
      <c r="D588" s="98"/>
      <c r="E588" s="13"/>
      <c r="S588" s="13"/>
      <c r="T588" s="13"/>
    </row>
    <row r="589" spans="4:20" x14ac:dyDescent="0.3">
      <c r="D589" s="98"/>
      <c r="E589" s="13"/>
      <c r="S589" s="13"/>
      <c r="T589" s="13"/>
    </row>
    <row r="590" spans="4:20" x14ac:dyDescent="0.3">
      <c r="D590" s="98"/>
      <c r="E590" s="13"/>
      <c r="S590" s="13"/>
      <c r="T590" s="13"/>
    </row>
    <row r="591" spans="4:20" x14ac:dyDescent="0.3">
      <c r="D591" s="98"/>
      <c r="E591" s="13"/>
      <c r="S591" s="13"/>
      <c r="T591" s="13"/>
    </row>
    <row r="592" spans="4:20" x14ac:dyDescent="0.3">
      <c r="D592" s="98"/>
      <c r="E592" s="13"/>
      <c r="S592" s="13"/>
      <c r="T592" s="13"/>
    </row>
    <row r="593" spans="4:20" x14ac:dyDescent="0.3">
      <c r="D593" s="98"/>
      <c r="E593" s="13"/>
      <c r="S593" s="13"/>
      <c r="T593" s="13"/>
    </row>
    <row r="594" spans="4:20" x14ac:dyDescent="0.3">
      <c r="D594" s="98"/>
      <c r="E594" s="13"/>
      <c r="S594" s="13"/>
      <c r="T594" s="13"/>
    </row>
    <row r="595" spans="4:20" x14ac:dyDescent="0.3">
      <c r="D595" s="98"/>
      <c r="E595" s="13"/>
      <c r="S595" s="13"/>
      <c r="T595" s="13"/>
    </row>
    <row r="596" spans="4:20" x14ac:dyDescent="0.3">
      <c r="D596" s="98"/>
      <c r="E596" s="13"/>
      <c r="S596" s="13"/>
      <c r="T596" s="13"/>
    </row>
    <row r="597" spans="4:20" x14ac:dyDescent="0.3">
      <c r="D597" s="98"/>
      <c r="E597" s="13"/>
      <c r="S597" s="13"/>
      <c r="T597" s="13"/>
    </row>
    <row r="598" spans="4:20" x14ac:dyDescent="0.3">
      <c r="D598" s="98"/>
      <c r="E598" s="13"/>
      <c r="S598" s="13"/>
      <c r="T598" s="13"/>
    </row>
    <row r="599" spans="4:20" x14ac:dyDescent="0.3">
      <c r="D599" s="98"/>
      <c r="E599" s="13"/>
      <c r="S599" s="13"/>
      <c r="T599" s="13"/>
    </row>
    <row r="600" spans="4:20" x14ac:dyDescent="0.3">
      <c r="D600" s="98"/>
      <c r="E600" s="13"/>
      <c r="S600" s="13"/>
      <c r="T600" s="13"/>
    </row>
    <row r="601" spans="4:20" x14ac:dyDescent="0.3">
      <c r="D601" s="98"/>
      <c r="E601" s="13"/>
      <c r="S601" s="13"/>
      <c r="T601" s="13"/>
    </row>
    <row r="602" spans="4:20" x14ac:dyDescent="0.3">
      <c r="D602" s="98"/>
      <c r="E602" s="13"/>
      <c r="S602" s="13"/>
      <c r="T602" s="13"/>
    </row>
    <row r="603" spans="4:20" x14ac:dyDescent="0.3">
      <c r="D603" s="98"/>
      <c r="E603" s="13"/>
      <c r="S603" s="13"/>
      <c r="T603" s="13"/>
    </row>
    <row r="604" spans="4:20" x14ac:dyDescent="0.3">
      <c r="D604" s="98"/>
      <c r="E604" s="13"/>
      <c r="S604" s="13"/>
      <c r="T604" s="13"/>
    </row>
    <row r="605" spans="4:20" x14ac:dyDescent="0.3">
      <c r="D605" s="98"/>
      <c r="E605" s="13"/>
      <c r="S605" s="13"/>
      <c r="T605" s="13"/>
    </row>
    <row r="606" spans="4:20" x14ac:dyDescent="0.3">
      <c r="D606" s="98"/>
      <c r="E606" s="13"/>
      <c r="S606" s="13"/>
      <c r="T606" s="13"/>
    </row>
    <row r="607" spans="4:20" x14ac:dyDescent="0.3">
      <c r="D607" s="98"/>
      <c r="E607" s="13"/>
      <c r="S607" s="13"/>
      <c r="T607" s="13"/>
    </row>
    <row r="608" spans="4:20" x14ac:dyDescent="0.3">
      <c r="D608" s="98"/>
      <c r="E608" s="13"/>
      <c r="S608" s="13"/>
      <c r="T608" s="13"/>
    </row>
    <row r="609" spans="4:20" x14ac:dyDescent="0.3">
      <c r="D609" s="98"/>
      <c r="E609" s="13"/>
      <c r="S609" s="13"/>
      <c r="T609" s="13"/>
    </row>
    <row r="610" spans="4:20" x14ac:dyDescent="0.3">
      <c r="D610" s="98"/>
      <c r="E610" s="13"/>
      <c r="S610" s="13"/>
      <c r="T610" s="13"/>
    </row>
    <row r="611" spans="4:20" x14ac:dyDescent="0.3">
      <c r="D611" s="98"/>
      <c r="E611" s="13"/>
      <c r="S611" s="13"/>
      <c r="T611" s="13"/>
    </row>
    <row r="612" spans="4:20" x14ac:dyDescent="0.3">
      <c r="D612" s="98"/>
      <c r="E612" s="13"/>
      <c r="S612" s="13"/>
      <c r="T612" s="13"/>
    </row>
    <row r="613" spans="4:20" x14ac:dyDescent="0.3">
      <c r="D613" s="98"/>
      <c r="E613" s="13"/>
      <c r="S613" s="13"/>
      <c r="T613" s="13"/>
    </row>
    <row r="614" spans="4:20" x14ac:dyDescent="0.3">
      <c r="D614" s="98"/>
      <c r="E614" s="13"/>
      <c r="S614" s="13"/>
      <c r="T614" s="13"/>
    </row>
    <row r="615" spans="4:20" x14ac:dyDescent="0.3">
      <c r="D615" s="98"/>
      <c r="E615" s="13"/>
      <c r="S615" s="13"/>
      <c r="T615" s="13"/>
    </row>
    <row r="616" spans="4:20" x14ac:dyDescent="0.3">
      <c r="D616" s="98"/>
      <c r="E616" s="13"/>
      <c r="S616" s="13"/>
      <c r="T616" s="13"/>
    </row>
    <row r="617" spans="4:20" x14ac:dyDescent="0.3">
      <c r="D617" s="98"/>
      <c r="E617" s="13"/>
      <c r="S617" s="13"/>
      <c r="T617" s="13"/>
    </row>
    <row r="618" spans="4:20" x14ac:dyDescent="0.3">
      <c r="D618" s="98"/>
      <c r="E618" s="13"/>
      <c r="S618" s="13"/>
      <c r="T618" s="13"/>
    </row>
    <row r="619" spans="4:20" x14ac:dyDescent="0.3">
      <c r="D619" s="98"/>
      <c r="E619" s="13"/>
      <c r="S619" s="13"/>
      <c r="T619" s="13"/>
    </row>
    <row r="620" spans="4:20" x14ac:dyDescent="0.3">
      <c r="D620" s="98"/>
      <c r="E620" s="13"/>
      <c r="S620" s="13"/>
      <c r="T620" s="13"/>
    </row>
    <row r="621" spans="4:20" x14ac:dyDescent="0.3">
      <c r="D621" s="98"/>
      <c r="E621" s="13"/>
      <c r="S621" s="13"/>
      <c r="T621" s="13"/>
    </row>
    <row r="622" spans="4:20" x14ac:dyDescent="0.3">
      <c r="D622" s="98"/>
      <c r="E622" s="13"/>
      <c r="S622" s="13"/>
      <c r="T622" s="13"/>
    </row>
    <row r="623" spans="4:20" x14ac:dyDescent="0.3">
      <c r="D623" s="98"/>
      <c r="E623" s="13"/>
      <c r="S623" s="13"/>
      <c r="T623" s="13"/>
    </row>
    <row r="624" spans="4:20" x14ac:dyDescent="0.3">
      <c r="D624" s="98"/>
      <c r="E624" s="13"/>
      <c r="S624" s="13"/>
      <c r="T624" s="13"/>
    </row>
    <row r="625" spans="4:20" x14ac:dyDescent="0.3">
      <c r="D625" s="98"/>
      <c r="E625" s="13"/>
      <c r="S625" s="13"/>
      <c r="T625" s="13"/>
    </row>
    <row r="626" spans="4:20" x14ac:dyDescent="0.3">
      <c r="D626" s="98"/>
      <c r="E626" s="13"/>
      <c r="S626" s="13"/>
      <c r="T626" s="13"/>
    </row>
    <row r="627" spans="4:20" x14ac:dyDescent="0.3">
      <c r="D627" s="98"/>
      <c r="E627" s="13"/>
      <c r="S627" s="13"/>
      <c r="T627" s="13"/>
    </row>
    <row r="628" spans="4:20" x14ac:dyDescent="0.3">
      <c r="D628" s="98"/>
      <c r="E628" s="13"/>
      <c r="S628" s="13"/>
      <c r="T628" s="13"/>
    </row>
    <row r="629" spans="4:20" x14ac:dyDescent="0.3">
      <c r="D629" s="98"/>
      <c r="E629" s="13"/>
      <c r="S629" s="13"/>
      <c r="T629" s="13"/>
    </row>
    <row r="630" spans="4:20" x14ac:dyDescent="0.3">
      <c r="D630" s="98"/>
      <c r="E630" s="13"/>
      <c r="S630" s="13"/>
      <c r="T630" s="13"/>
    </row>
    <row r="631" spans="4:20" x14ac:dyDescent="0.3">
      <c r="D631" s="98"/>
      <c r="E631" s="13"/>
      <c r="S631" s="13"/>
      <c r="T631" s="13"/>
    </row>
    <row r="632" spans="4:20" x14ac:dyDescent="0.3">
      <c r="D632" s="98"/>
      <c r="E632" s="13"/>
      <c r="S632" s="13"/>
      <c r="T632" s="13"/>
    </row>
    <row r="633" spans="4:20" x14ac:dyDescent="0.3">
      <c r="D633" s="98"/>
      <c r="E633" s="13"/>
      <c r="S633" s="13"/>
      <c r="T633" s="13"/>
    </row>
    <row r="634" spans="4:20" x14ac:dyDescent="0.3">
      <c r="D634" s="98"/>
      <c r="E634" s="13"/>
      <c r="S634" s="13"/>
      <c r="T634" s="13"/>
    </row>
    <row r="635" spans="4:20" x14ac:dyDescent="0.3">
      <c r="D635" s="98"/>
      <c r="E635" s="13"/>
      <c r="S635" s="13"/>
      <c r="T635" s="13"/>
    </row>
    <row r="636" spans="4:20" x14ac:dyDescent="0.3">
      <c r="D636" s="98"/>
      <c r="E636" s="13"/>
      <c r="S636" s="13"/>
      <c r="T636" s="13"/>
    </row>
    <row r="637" spans="4:20" x14ac:dyDescent="0.3">
      <c r="D637" s="98"/>
      <c r="E637" s="13"/>
      <c r="S637" s="13"/>
      <c r="T637" s="13"/>
    </row>
    <row r="638" spans="4:20" x14ac:dyDescent="0.3">
      <c r="D638" s="98"/>
      <c r="E638" s="13"/>
      <c r="S638" s="13"/>
      <c r="T638" s="13"/>
    </row>
    <row r="639" spans="4:20" x14ac:dyDescent="0.3">
      <c r="D639" s="98"/>
      <c r="E639" s="13"/>
      <c r="S639" s="13"/>
      <c r="T639" s="13"/>
    </row>
    <row r="640" spans="4:20" x14ac:dyDescent="0.3">
      <c r="D640" s="98"/>
      <c r="E640" s="13"/>
      <c r="S640" s="13"/>
      <c r="T640" s="13"/>
    </row>
    <row r="641" spans="4:20" x14ac:dyDescent="0.3">
      <c r="D641" s="98"/>
      <c r="E641" s="13"/>
      <c r="S641" s="13"/>
      <c r="T641" s="13"/>
    </row>
    <row r="642" spans="4:20" x14ac:dyDescent="0.3">
      <c r="D642" s="98"/>
      <c r="E642" s="13"/>
      <c r="S642" s="13"/>
      <c r="T642" s="13"/>
    </row>
    <row r="643" spans="4:20" x14ac:dyDescent="0.3">
      <c r="D643" s="98"/>
      <c r="E643" s="13"/>
      <c r="S643" s="13"/>
      <c r="T643" s="13"/>
    </row>
    <row r="644" spans="4:20" x14ac:dyDescent="0.3">
      <c r="D644" s="98"/>
      <c r="E644" s="13"/>
      <c r="S644" s="13"/>
      <c r="T644" s="13"/>
    </row>
    <row r="645" spans="4:20" x14ac:dyDescent="0.3">
      <c r="D645" s="98"/>
      <c r="E645" s="13"/>
      <c r="S645" s="13"/>
      <c r="T645" s="13"/>
    </row>
    <row r="646" spans="4:20" x14ac:dyDescent="0.3">
      <c r="D646" s="98"/>
      <c r="E646" s="13"/>
      <c r="S646" s="13"/>
      <c r="T646" s="13"/>
    </row>
    <row r="647" spans="4:20" x14ac:dyDescent="0.3">
      <c r="D647" s="98"/>
      <c r="E647" s="13"/>
      <c r="S647" s="13"/>
      <c r="T647" s="13"/>
    </row>
    <row r="648" spans="4:20" x14ac:dyDescent="0.3">
      <c r="D648" s="98"/>
      <c r="E648" s="13"/>
      <c r="S648" s="13"/>
      <c r="T648" s="13"/>
    </row>
    <row r="649" spans="4:20" x14ac:dyDescent="0.3">
      <c r="D649" s="98"/>
      <c r="E649" s="13"/>
      <c r="S649" s="13"/>
      <c r="T649" s="13"/>
    </row>
    <row r="650" spans="4:20" x14ac:dyDescent="0.3">
      <c r="D650" s="98"/>
      <c r="E650" s="13"/>
      <c r="S650" s="13"/>
      <c r="T650" s="13"/>
    </row>
    <row r="651" spans="4:20" x14ac:dyDescent="0.3">
      <c r="D651" s="98"/>
      <c r="E651" s="13"/>
      <c r="S651" s="13"/>
      <c r="T651" s="13"/>
    </row>
    <row r="652" spans="4:20" x14ac:dyDescent="0.3">
      <c r="D652" s="98"/>
      <c r="E652" s="13"/>
      <c r="S652" s="13"/>
      <c r="T652" s="13"/>
    </row>
    <row r="653" spans="4:20" x14ac:dyDescent="0.3">
      <c r="D653" s="98"/>
      <c r="E653" s="13"/>
      <c r="S653" s="13"/>
      <c r="T653" s="13"/>
    </row>
    <row r="654" spans="4:20" x14ac:dyDescent="0.3">
      <c r="D654" s="98"/>
      <c r="E654" s="13"/>
      <c r="S654" s="13"/>
      <c r="T654" s="13"/>
    </row>
    <row r="655" spans="4:20" x14ac:dyDescent="0.3">
      <c r="D655" s="98"/>
      <c r="E655" s="13"/>
      <c r="S655" s="13"/>
      <c r="T655" s="13"/>
    </row>
    <row r="656" spans="4:20" x14ac:dyDescent="0.3">
      <c r="D656" s="98"/>
      <c r="E656" s="13"/>
      <c r="S656" s="13"/>
      <c r="T656" s="13"/>
    </row>
    <row r="657" spans="4:20" x14ac:dyDescent="0.3">
      <c r="D657" s="98"/>
      <c r="E657" s="13"/>
      <c r="S657" s="13"/>
      <c r="T657" s="13"/>
    </row>
    <row r="658" spans="4:20" x14ac:dyDescent="0.3">
      <c r="D658" s="98"/>
      <c r="E658" s="13"/>
      <c r="S658" s="13"/>
      <c r="T658" s="13"/>
    </row>
    <row r="659" spans="4:20" x14ac:dyDescent="0.3">
      <c r="D659" s="98"/>
      <c r="E659" s="13"/>
      <c r="S659" s="13"/>
      <c r="T659" s="13"/>
    </row>
    <row r="660" spans="4:20" x14ac:dyDescent="0.3">
      <c r="D660" s="98"/>
      <c r="E660" s="13"/>
      <c r="S660" s="13"/>
      <c r="T660" s="13"/>
    </row>
    <row r="661" spans="4:20" x14ac:dyDescent="0.3">
      <c r="D661" s="98"/>
      <c r="E661" s="13"/>
      <c r="S661" s="13"/>
      <c r="T661" s="13"/>
    </row>
    <row r="662" spans="4:20" x14ac:dyDescent="0.3">
      <c r="D662" s="98"/>
      <c r="E662" s="13"/>
      <c r="S662" s="13"/>
      <c r="T662" s="13"/>
    </row>
    <row r="663" spans="4:20" x14ac:dyDescent="0.3">
      <c r="D663" s="98"/>
      <c r="E663" s="13"/>
      <c r="S663" s="13"/>
      <c r="T663" s="13"/>
    </row>
    <row r="664" spans="4:20" x14ac:dyDescent="0.3">
      <c r="D664" s="98"/>
      <c r="E664" s="13"/>
      <c r="S664" s="13"/>
      <c r="T664" s="13"/>
    </row>
    <row r="665" spans="4:20" x14ac:dyDescent="0.3">
      <c r="D665" s="98"/>
      <c r="E665" s="13"/>
      <c r="S665" s="13"/>
      <c r="T665" s="13"/>
    </row>
    <row r="666" spans="4:20" x14ac:dyDescent="0.3">
      <c r="D666" s="98"/>
      <c r="E666" s="13"/>
      <c r="S666" s="13"/>
      <c r="T666" s="13"/>
    </row>
    <row r="667" spans="4:20" x14ac:dyDescent="0.3">
      <c r="D667" s="98"/>
      <c r="E667" s="13"/>
      <c r="S667" s="13"/>
      <c r="T667" s="13"/>
    </row>
    <row r="668" spans="4:20" x14ac:dyDescent="0.3">
      <c r="D668" s="98"/>
      <c r="E668" s="13"/>
      <c r="S668" s="13"/>
      <c r="T668" s="13"/>
    </row>
    <row r="669" spans="4:20" x14ac:dyDescent="0.3">
      <c r="D669" s="98"/>
      <c r="E669" s="13"/>
      <c r="S669" s="13"/>
      <c r="T669" s="13"/>
    </row>
    <row r="670" spans="4:20" x14ac:dyDescent="0.3">
      <c r="D670" s="98"/>
      <c r="E670" s="13"/>
      <c r="S670" s="13"/>
      <c r="T670" s="13"/>
    </row>
    <row r="671" spans="4:20" x14ac:dyDescent="0.3">
      <c r="D671" s="98"/>
      <c r="E671" s="13"/>
      <c r="S671" s="13"/>
      <c r="T671" s="13"/>
    </row>
    <row r="672" spans="4:20" x14ac:dyDescent="0.3">
      <c r="D672" s="98"/>
      <c r="E672" s="13"/>
      <c r="S672" s="13"/>
      <c r="T672" s="13"/>
    </row>
    <row r="673" spans="4:20" x14ac:dyDescent="0.3">
      <c r="D673" s="98"/>
      <c r="E673" s="13"/>
      <c r="S673" s="13"/>
      <c r="T673" s="13"/>
    </row>
    <row r="674" spans="4:20" x14ac:dyDescent="0.3">
      <c r="D674" s="98"/>
      <c r="E674" s="13"/>
      <c r="S674" s="13"/>
      <c r="T674" s="13"/>
    </row>
    <row r="675" spans="4:20" x14ac:dyDescent="0.3">
      <c r="D675" s="98"/>
      <c r="E675" s="13"/>
      <c r="S675" s="13"/>
      <c r="T675" s="13"/>
    </row>
    <row r="676" spans="4:20" x14ac:dyDescent="0.3">
      <c r="D676" s="98"/>
      <c r="E676" s="13"/>
      <c r="S676" s="13"/>
      <c r="T676" s="13"/>
    </row>
    <row r="677" spans="4:20" x14ac:dyDescent="0.3">
      <c r="D677" s="98"/>
      <c r="E677" s="13"/>
      <c r="S677" s="13"/>
      <c r="T677" s="13"/>
    </row>
    <row r="678" spans="4:20" x14ac:dyDescent="0.3">
      <c r="D678" s="98"/>
      <c r="E678" s="13"/>
      <c r="S678" s="13"/>
      <c r="T678" s="13"/>
    </row>
    <row r="679" spans="4:20" x14ac:dyDescent="0.3">
      <c r="D679" s="98"/>
      <c r="E679" s="13"/>
      <c r="S679" s="13"/>
      <c r="T679" s="13"/>
    </row>
    <row r="680" spans="4:20" x14ac:dyDescent="0.3">
      <c r="D680" s="98"/>
      <c r="E680" s="13"/>
      <c r="S680" s="13"/>
      <c r="T680" s="13"/>
    </row>
    <row r="681" spans="4:20" x14ac:dyDescent="0.3">
      <c r="D681" s="98"/>
      <c r="E681" s="13"/>
      <c r="S681" s="13"/>
      <c r="T681" s="13"/>
    </row>
    <row r="682" spans="4:20" x14ac:dyDescent="0.3">
      <c r="D682" s="98"/>
      <c r="E682" s="13"/>
      <c r="S682" s="13"/>
      <c r="T682" s="13"/>
    </row>
    <row r="683" spans="4:20" x14ac:dyDescent="0.3">
      <c r="D683" s="98"/>
      <c r="E683" s="13"/>
      <c r="S683" s="13"/>
      <c r="T683" s="13"/>
    </row>
    <row r="684" spans="4:20" x14ac:dyDescent="0.3">
      <c r="D684" s="98"/>
      <c r="E684" s="13"/>
      <c r="S684" s="13"/>
      <c r="T684" s="13"/>
    </row>
    <row r="685" spans="4:20" x14ac:dyDescent="0.3">
      <c r="D685" s="98"/>
      <c r="E685" s="13"/>
      <c r="S685" s="13"/>
      <c r="T685" s="13"/>
    </row>
    <row r="686" spans="4:20" x14ac:dyDescent="0.3">
      <c r="D686" s="98"/>
      <c r="E686" s="13"/>
      <c r="S686" s="13"/>
      <c r="T686" s="13"/>
    </row>
    <row r="687" spans="4:20" x14ac:dyDescent="0.3">
      <c r="D687" s="98"/>
      <c r="E687" s="13"/>
      <c r="S687" s="13"/>
      <c r="T687" s="13"/>
    </row>
    <row r="688" spans="4:20" x14ac:dyDescent="0.3">
      <c r="D688" s="98"/>
      <c r="E688" s="13"/>
      <c r="S688" s="13"/>
      <c r="T688" s="13"/>
    </row>
    <row r="689" spans="4:20" x14ac:dyDescent="0.3">
      <c r="D689" s="98"/>
      <c r="E689" s="13"/>
      <c r="S689" s="13"/>
      <c r="T689" s="13"/>
    </row>
    <row r="690" spans="4:20" x14ac:dyDescent="0.3">
      <c r="D690" s="98"/>
      <c r="E690" s="13"/>
      <c r="S690" s="13"/>
      <c r="T690" s="13"/>
    </row>
    <row r="691" spans="4:20" x14ac:dyDescent="0.3">
      <c r="D691" s="98"/>
      <c r="E691" s="13"/>
      <c r="S691" s="13"/>
      <c r="T691" s="13"/>
    </row>
    <row r="692" spans="4:20" x14ac:dyDescent="0.3">
      <c r="D692" s="98"/>
      <c r="E692" s="13"/>
      <c r="S692" s="13"/>
      <c r="T692" s="13"/>
    </row>
    <row r="693" spans="4:20" x14ac:dyDescent="0.3">
      <c r="D693" s="98"/>
      <c r="E693" s="13"/>
      <c r="S693" s="13"/>
      <c r="T693" s="13"/>
    </row>
    <row r="694" spans="4:20" x14ac:dyDescent="0.3">
      <c r="D694" s="98"/>
      <c r="E694" s="13"/>
      <c r="S694" s="13"/>
      <c r="T694" s="13"/>
    </row>
    <row r="695" spans="4:20" x14ac:dyDescent="0.3">
      <c r="D695" s="98"/>
      <c r="E695" s="13"/>
      <c r="S695" s="13"/>
      <c r="T695" s="13"/>
    </row>
    <row r="696" spans="4:20" x14ac:dyDescent="0.3">
      <c r="D696" s="98"/>
      <c r="E696" s="13"/>
      <c r="S696" s="13"/>
      <c r="T696" s="13"/>
    </row>
    <row r="697" spans="4:20" x14ac:dyDescent="0.3">
      <c r="D697" s="98"/>
      <c r="E697" s="13"/>
      <c r="S697" s="13"/>
      <c r="T697" s="13"/>
    </row>
    <row r="698" spans="4:20" x14ac:dyDescent="0.3">
      <c r="D698" s="98"/>
      <c r="E698" s="13"/>
      <c r="S698" s="13"/>
      <c r="T698" s="13"/>
    </row>
    <row r="699" spans="4:20" x14ac:dyDescent="0.3">
      <c r="D699" s="98"/>
      <c r="E699" s="13"/>
      <c r="S699" s="13"/>
      <c r="T699" s="13"/>
    </row>
    <row r="700" spans="4:20" x14ac:dyDescent="0.3">
      <c r="D700" s="98"/>
      <c r="E700" s="13"/>
      <c r="S700" s="13"/>
      <c r="T700" s="13"/>
    </row>
    <row r="701" spans="4:20" x14ac:dyDescent="0.3">
      <c r="D701" s="98"/>
      <c r="E701" s="13"/>
      <c r="S701" s="13"/>
      <c r="T701" s="13"/>
    </row>
    <row r="702" spans="4:20" x14ac:dyDescent="0.3">
      <c r="D702" s="98"/>
      <c r="E702" s="13"/>
      <c r="S702" s="13"/>
      <c r="T702" s="13"/>
    </row>
    <row r="703" spans="4:20" x14ac:dyDescent="0.3">
      <c r="D703" s="98"/>
      <c r="E703" s="13"/>
      <c r="S703" s="13"/>
      <c r="T703" s="13"/>
    </row>
    <row r="704" spans="4:20" x14ac:dyDescent="0.3">
      <c r="D704" s="98"/>
      <c r="E704" s="13"/>
      <c r="S704" s="13"/>
      <c r="T704" s="13"/>
    </row>
    <row r="705" spans="4:20" x14ac:dyDescent="0.3">
      <c r="D705" s="98"/>
      <c r="E705" s="13"/>
      <c r="S705" s="13"/>
      <c r="T705" s="13"/>
    </row>
    <row r="706" spans="4:20" x14ac:dyDescent="0.3">
      <c r="D706" s="98"/>
      <c r="E706" s="13"/>
      <c r="S706" s="13"/>
      <c r="T706" s="13"/>
    </row>
    <row r="707" spans="4:20" x14ac:dyDescent="0.3">
      <c r="D707" s="98"/>
      <c r="E707" s="13"/>
      <c r="S707" s="13"/>
      <c r="T707" s="13"/>
    </row>
    <row r="708" spans="4:20" x14ac:dyDescent="0.3">
      <c r="D708" s="98"/>
      <c r="E708" s="13"/>
      <c r="S708" s="13"/>
      <c r="T708" s="13"/>
    </row>
    <row r="709" spans="4:20" x14ac:dyDescent="0.3">
      <c r="D709" s="98"/>
      <c r="E709" s="13"/>
      <c r="S709" s="13"/>
      <c r="T709" s="13"/>
    </row>
    <row r="710" spans="4:20" x14ac:dyDescent="0.3">
      <c r="D710" s="98"/>
      <c r="E710" s="13"/>
      <c r="S710" s="13"/>
      <c r="T710" s="13"/>
    </row>
    <row r="711" spans="4:20" x14ac:dyDescent="0.3">
      <c r="D711" s="98"/>
      <c r="E711" s="13"/>
      <c r="S711" s="13"/>
      <c r="T711" s="13"/>
    </row>
    <row r="712" spans="4:20" x14ac:dyDescent="0.3">
      <c r="S712" s="13"/>
      <c r="T712" s="13"/>
    </row>
    <row r="713" spans="4:20" x14ac:dyDescent="0.3">
      <c r="S713" s="13"/>
      <c r="T713" s="13"/>
    </row>
    <row r="714" spans="4:20" x14ac:dyDescent="0.3">
      <c r="S714" s="13"/>
      <c r="T714" s="13"/>
    </row>
    <row r="715" spans="4:20" x14ac:dyDescent="0.3">
      <c r="S715" s="13"/>
      <c r="T715" s="13"/>
    </row>
    <row r="716" spans="4:20" x14ac:dyDescent="0.3">
      <c r="S716" s="13"/>
      <c r="T716" s="13"/>
    </row>
    <row r="717" spans="4:20" x14ac:dyDescent="0.3">
      <c r="S717" s="13"/>
      <c r="T717" s="13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N717"/>
  <sheetViews>
    <sheetView topLeftCell="N1" workbookViewId="0">
      <selection activeCell="W13" sqref="W13"/>
    </sheetView>
  </sheetViews>
  <sheetFormatPr defaultRowHeight="14.4" x14ac:dyDescent="0.3"/>
  <cols>
    <col min="1" max="1" width="10.88671875" style="4" customWidth="1"/>
    <col min="2" max="2" width="9" style="1" bestFit="1" customWidth="1"/>
    <col min="3" max="3" width="7.88671875" style="1" bestFit="1" customWidth="1"/>
    <col min="4" max="4" width="7.88671875" style="38" bestFit="1" customWidth="1"/>
    <col min="5" max="5" width="8.33203125" style="1" bestFit="1" customWidth="1"/>
    <col min="6" max="6" width="6.109375" style="1" bestFit="1" customWidth="1"/>
    <col min="7" max="7" width="10" style="1" customWidth="1"/>
    <col min="8" max="8" width="9.109375" style="1"/>
    <col min="9" max="9" width="13.6640625" style="2" bestFit="1" customWidth="1"/>
    <col min="10" max="10" width="11.109375" style="1" customWidth="1"/>
    <col min="11" max="11" width="7.88671875" style="1" customWidth="1"/>
    <col min="12" max="12" width="9.109375" style="1"/>
    <col min="15" max="15" width="10.5546875" style="4" bestFit="1" customWidth="1"/>
    <col min="16" max="16" width="9.88671875" style="1" customWidth="1"/>
    <col min="17" max="17" width="7.88671875" style="1" bestFit="1" customWidth="1"/>
    <col min="18" max="18" width="7.88671875" style="35" bestFit="1" customWidth="1"/>
    <col min="19" max="19" width="8.33203125" style="1" bestFit="1" customWidth="1"/>
    <col min="20" max="20" width="6.109375" style="1" bestFit="1" customWidth="1"/>
    <col min="21" max="21" width="7" style="17" bestFit="1" customWidth="1"/>
    <col min="22" max="22" width="10.44140625" style="1" bestFit="1" customWidth="1"/>
    <col min="23" max="23" width="13.6640625" style="20" bestFit="1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8" t="s">
        <v>203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204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/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101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101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10">
        <v>43621</v>
      </c>
      <c r="B4" s="122">
        <v>0.45694444444444443</v>
      </c>
      <c r="C4" s="15">
        <v>0</v>
      </c>
      <c r="D4" s="39">
        <v>0</v>
      </c>
      <c r="E4" s="13"/>
      <c r="F4" s="13"/>
      <c r="G4" s="97">
        <v>5.3400000000000003E-2</v>
      </c>
      <c r="I4" s="50">
        <v>355</v>
      </c>
      <c r="J4" s="108"/>
      <c r="K4" s="13"/>
      <c r="M4" s="1"/>
      <c r="N4" s="56"/>
      <c r="O4" s="110">
        <v>43621</v>
      </c>
      <c r="P4" s="23">
        <v>0.59583333333333333</v>
      </c>
      <c r="Q4" s="74">
        <v>0</v>
      </c>
      <c r="R4" s="35">
        <v>0</v>
      </c>
      <c r="S4" s="68">
        <v>0</v>
      </c>
      <c r="T4" s="13"/>
      <c r="U4" s="97">
        <v>4.6699999999999998E-2</v>
      </c>
      <c r="V4" s="13"/>
      <c r="W4" s="96"/>
      <c r="X4" s="13"/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0.45902777777777781</v>
      </c>
      <c r="C5" s="73">
        <v>3</v>
      </c>
      <c r="D5" s="39">
        <f>SUM(D4,C5)</f>
        <v>3</v>
      </c>
      <c r="E5" s="13"/>
      <c r="F5" s="13"/>
      <c r="G5" s="16"/>
      <c r="I5" s="50">
        <v>333.3</v>
      </c>
      <c r="K5" s="13"/>
      <c r="M5" s="1"/>
      <c r="P5" s="23">
        <v>0.59722222222222221</v>
      </c>
      <c r="Q5" s="73">
        <v>2</v>
      </c>
      <c r="R5" s="39">
        <f>SUM(S4,Q5)</f>
        <v>2</v>
      </c>
      <c r="S5" s="13"/>
      <c r="T5" s="13"/>
      <c r="U5" s="97">
        <v>0</v>
      </c>
      <c r="V5" s="13"/>
      <c r="W5" s="96">
        <v>1039.0999999999999</v>
      </c>
      <c r="X5" s="13"/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0.4604166666666667</v>
      </c>
      <c r="C6" s="73">
        <v>2</v>
      </c>
      <c r="D6" s="39">
        <f t="shared" ref="D6:D13" si="0">SUM(D5,C6)</f>
        <v>5</v>
      </c>
      <c r="E6" s="13"/>
      <c r="F6" s="13"/>
      <c r="G6" s="16">
        <v>2.69E-2</v>
      </c>
      <c r="I6" s="50">
        <v>324.8</v>
      </c>
      <c r="J6" s="108"/>
      <c r="K6" s="13"/>
      <c r="M6" s="1"/>
      <c r="P6" s="23">
        <v>0.59861111111111109</v>
      </c>
      <c r="Q6" s="73">
        <v>2</v>
      </c>
      <c r="R6" s="39">
        <f t="shared" ref="R6:R26" si="1">SUM(R5,Q6)</f>
        <v>4</v>
      </c>
      <c r="S6" s="13"/>
      <c r="T6" s="13"/>
      <c r="U6" s="97">
        <v>6.3E-2</v>
      </c>
      <c r="V6" s="13"/>
      <c r="W6" s="96"/>
      <c r="X6" s="13"/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0.46180555555555558</v>
      </c>
      <c r="C7" s="73">
        <v>2</v>
      </c>
      <c r="D7" s="39">
        <f t="shared" si="0"/>
        <v>7</v>
      </c>
      <c r="E7" s="13"/>
      <c r="F7" s="13"/>
      <c r="G7" s="16">
        <v>5.1400000000000001E-2</v>
      </c>
      <c r="I7" s="50">
        <v>436.1</v>
      </c>
      <c r="J7" s="108"/>
      <c r="K7" s="13"/>
      <c r="M7" s="1"/>
      <c r="P7" s="23">
        <v>0.60069444444444442</v>
      </c>
      <c r="Q7" s="73">
        <v>3</v>
      </c>
      <c r="R7" s="39">
        <f t="shared" si="1"/>
        <v>7</v>
      </c>
      <c r="S7" s="13"/>
      <c r="T7" s="13"/>
      <c r="U7" s="97">
        <v>0</v>
      </c>
      <c r="V7" s="13"/>
      <c r="W7" s="96"/>
      <c r="X7" s="13"/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0.46319444444444446</v>
      </c>
      <c r="C8" s="73">
        <v>2</v>
      </c>
      <c r="D8" s="39">
        <f t="shared" si="0"/>
        <v>9</v>
      </c>
      <c r="E8" s="13"/>
      <c r="F8" s="13"/>
      <c r="G8" s="16">
        <v>4.8500000000000001E-2</v>
      </c>
      <c r="I8" s="50">
        <v>376.5</v>
      </c>
      <c r="J8" s="108"/>
      <c r="K8" s="13"/>
      <c r="M8" s="1"/>
      <c r="P8" s="23">
        <v>0.61041666666666672</v>
      </c>
      <c r="Q8" s="73">
        <v>4</v>
      </c>
      <c r="R8" s="39">
        <f t="shared" si="1"/>
        <v>11</v>
      </c>
      <c r="S8" s="13"/>
      <c r="T8" s="13"/>
      <c r="U8" s="97">
        <v>5.2999999999999999E-2</v>
      </c>
      <c r="V8" s="13"/>
      <c r="W8" s="96">
        <v>909.7</v>
      </c>
      <c r="X8" s="13"/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0.47083333333333338</v>
      </c>
      <c r="C9" s="73">
        <v>11</v>
      </c>
      <c r="D9" s="39">
        <f t="shared" si="0"/>
        <v>20</v>
      </c>
      <c r="E9" s="13"/>
      <c r="F9" s="13"/>
      <c r="G9" s="16">
        <v>4.0899999999999999E-2</v>
      </c>
      <c r="I9" s="50">
        <v>348.5</v>
      </c>
      <c r="J9" s="108"/>
      <c r="K9" s="13"/>
      <c r="M9" s="1"/>
      <c r="P9" s="23">
        <v>0.61111111111111105</v>
      </c>
      <c r="Q9" s="73">
        <v>1</v>
      </c>
      <c r="R9" s="39">
        <f t="shared" si="1"/>
        <v>12</v>
      </c>
      <c r="S9" s="13"/>
      <c r="T9" s="13"/>
      <c r="U9" s="97">
        <v>0</v>
      </c>
      <c r="V9" s="13"/>
      <c r="W9" s="96"/>
      <c r="X9" s="13"/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0.47152777777777777</v>
      </c>
      <c r="C10" s="73">
        <v>1</v>
      </c>
      <c r="D10" s="39">
        <f t="shared" si="0"/>
        <v>21</v>
      </c>
      <c r="E10" s="13"/>
      <c r="F10" s="13"/>
      <c r="G10" s="16">
        <v>0</v>
      </c>
      <c r="I10" s="50">
        <v>425.4</v>
      </c>
      <c r="J10" s="108"/>
      <c r="K10" s="13"/>
      <c r="M10" s="1"/>
      <c r="P10" s="23">
        <v>0.6118055555555556</v>
      </c>
      <c r="Q10" s="73">
        <v>1</v>
      </c>
      <c r="R10" s="39">
        <f t="shared" si="1"/>
        <v>13</v>
      </c>
      <c r="S10" s="13"/>
      <c r="T10" s="13"/>
      <c r="U10" s="97">
        <v>0</v>
      </c>
      <c r="V10" s="13"/>
      <c r="W10" s="96"/>
      <c r="X10" s="13"/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0.47222222222222227</v>
      </c>
      <c r="C11" s="73">
        <v>1</v>
      </c>
      <c r="D11" s="39">
        <f t="shared" si="0"/>
        <v>22</v>
      </c>
      <c r="E11" s="13"/>
      <c r="F11" s="13"/>
      <c r="G11" s="16">
        <v>6.3200000000000006E-2</v>
      </c>
      <c r="I11" s="50">
        <v>435.7</v>
      </c>
      <c r="J11" s="108"/>
      <c r="K11" s="13"/>
      <c r="M11" s="1"/>
      <c r="P11" s="23">
        <v>0.61319444444444449</v>
      </c>
      <c r="Q11" s="73">
        <v>2</v>
      </c>
      <c r="R11" s="39">
        <f t="shared" si="1"/>
        <v>15</v>
      </c>
      <c r="S11" s="13"/>
      <c r="T11" s="13"/>
      <c r="U11" s="97">
        <v>5.4899999999999997E-2</v>
      </c>
      <c r="V11" s="13"/>
      <c r="W11" s="96"/>
      <c r="X11" s="13"/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0.48125000000000001</v>
      </c>
      <c r="C12" s="74">
        <v>13</v>
      </c>
      <c r="D12" s="39">
        <f t="shared" si="0"/>
        <v>35</v>
      </c>
      <c r="E12" s="13"/>
      <c r="F12" s="13"/>
      <c r="G12" s="16">
        <v>6.5299999999999997E-2</v>
      </c>
      <c r="I12" s="50">
        <v>419.4</v>
      </c>
      <c r="J12" s="108"/>
      <c r="K12" s="13"/>
      <c r="M12" s="1"/>
      <c r="P12" s="23">
        <v>0.62152777777777779</v>
      </c>
      <c r="Q12" s="73">
        <v>12</v>
      </c>
      <c r="R12" s="39">
        <f t="shared" si="1"/>
        <v>27</v>
      </c>
      <c r="S12" s="13"/>
      <c r="T12" s="13"/>
      <c r="U12" s="97">
        <v>5.79E-2</v>
      </c>
      <c r="V12" s="13"/>
      <c r="W12" s="96"/>
      <c r="X12" s="13"/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0.48194444444444445</v>
      </c>
      <c r="C13" s="74">
        <v>1</v>
      </c>
      <c r="D13" s="39">
        <f t="shared" si="0"/>
        <v>36</v>
      </c>
      <c r="E13" s="13"/>
      <c r="F13" s="13"/>
      <c r="G13" s="16">
        <v>1.6400000000000001E-2</v>
      </c>
      <c r="H13" s="19"/>
      <c r="I13" s="50">
        <v>295.8</v>
      </c>
      <c r="J13" s="108"/>
      <c r="K13" s="13"/>
      <c r="M13" s="1"/>
      <c r="P13" s="23">
        <v>0.63194444444444442</v>
      </c>
      <c r="Q13" s="74">
        <v>15</v>
      </c>
      <c r="R13" s="39">
        <f t="shared" si="1"/>
        <v>42</v>
      </c>
      <c r="S13" s="13"/>
      <c r="T13" s="13"/>
      <c r="U13" s="97">
        <v>5.6500000000000002E-2</v>
      </c>
      <c r="V13" s="13"/>
      <c r="W13" s="96"/>
      <c r="X13" s="13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ht="15" customHeight="1" x14ac:dyDescent="0.3">
      <c r="B14" s="123">
        <v>0.49652777777777773</v>
      </c>
      <c r="C14" s="124">
        <v>11</v>
      </c>
      <c r="D14" s="125">
        <f t="shared" ref="D14:D27" si="2">SUM(D13,C14)</f>
        <v>47</v>
      </c>
      <c r="E14" s="126"/>
      <c r="F14" s="126"/>
      <c r="G14" s="16">
        <v>0</v>
      </c>
      <c r="H14" s="126"/>
      <c r="I14" s="50">
        <v>187.8</v>
      </c>
      <c r="J14" s="177"/>
      <c r="K14" s="174" t="s">
        <v>72</v>
      </c>
      <c r="L14" s="130"/>
      <c r="M14" s="1"/>
      <c r="P14" s="23">
        <v>0.6333333333333333</v>
      </c>
      <c r="Q14" s="74">
        <v>2</v>
      </c>
      <c r="R14" s="39">
        <f t="shared" si="1"/>
        <v>44</v>
      </c>
      <c r="S14" s="13"/>
      <c r="T14" s="13"/>
      <c r="U14" s="97">
        <v>4.8000000000000001E-2</v>
      </c>
      <c r="V14" s="13"/>
      <c r="W14" s="96"/>
      <c r="X14" s="13"/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ht="15" customHeight="1" x14ac:dyDescent="0.3">
      <c r="A15" s="104"/>
      <c r="B15" s="123">
        <v>6.9444444444444447E-4</v>
      </c>
      <c r="C15" s="128">
        <v>1</v>
      </c>
      <c r="D15" s="125">
        <f t="shared" si="2"/>
        <v>48</v>
      </c>
      <c r="E15" s="126"/>
      <c r="F15" s="126"/>
      <c r="G15" s="16">
        <v>4.5499999999999999E-2</v>
      </c>
      <c r="H15" s="126"/>
      <c r="I15" s="50">
        <v>193</v>
      </c>
      <c r="J15" s="178"/>
      <c r="K15" s="175"/>
      <c r="L15" s="131"/>
      <c r="M15" s="1"/>
      <c r="P15" s="23">
        <v>0.63541666666666663</v>
      </c>
      <c r="Q15" s="74">
        <v>3</v>
      </c>
      <c r="R15" s="39">
        <f t="shared" si="1"/>
        <v>47</v>
      </c>
      <c r="S15" s="13"/>
      <c r="T15" s="13"/>
      <c r="U15" s="97">
        <v>5.0200000000000002E-2</v>
      </c>
      <c r="V15" s="13"/>
      <c r="W15" s="96">
        <v>763.7</v>
      </c>
      <c r="X15" s="13"/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ht="15" customHeight="1" x14ac:dyDescent="0.3">
      <c r="B16" s="123">
        <v>3.472222222222222E-3</v>
      </c>
      <c r="C16" s="125">
        <v>31</v>
      </c>
      <c r="D16" s="125">
        <f t="shared" si="2"/>
        <v>79</v>
      </c>
      <c r="E16" s="126"/>
      <c r="F16" s="126"/>
      <c r="G16" s="16">
        <v>7.8E-2</v>
      </c>
      <c r="H16" s="129"/>
      <c r="I16" s="50">
        <v>189.6</v>
      </c>
      <c r="J16" s="178"/>
      <c r="K16" s="175"/>
      <c r="L16" s="131"/>
      <c r="M16" s="1"/>
      <c r="P16" s="23">
        <v>0.63611111111111118</v>
      </c>
      <c r="Q16" s="74">
        <v>1</v>
      </c>
      <c r="R16" s="39">
        <f t="shared" si="1"/>
        <v>48</v>
      </c>
      <c r="S16" s="13"/>
      <c r="T16" s="13"/>
      <c r="U16" s="97">
        <v>5.3499999999999999E-2</v>
      </c>
      <c r="V16" s="13"/>
      <c r="W16" s="96">
        <v>741</v>
      </c>
      <c r="X16" s="13"/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ht="15" customHeight="1" x14ac:dyDescent="0.3">
      <c r="B17" s="123">
        <v>6.9444444444444441E-3</v>
      </c>
      <c r="C17" s="125">
        <v>5</v>
      </c>
      <c r="D17" s="125">
        <f t="shared" si="2"/>
        <v>84</v>
      </c>
      <c r="E17" s="126"/>
      <c r="F17" s="126"/>
      <c r="G17" s="16">
        <v>8.4900000000000003E-2</v>
      </c>
      <c r="H17" s="129"/>
      <c r="I17" s="50">
        <v>190.2</v>
      </c>
      <c r="J17" s="178"/>
      <c r="K17" s="175"/>
      <c r="L17" s="131"/>
      <c r="M17" s="1"/>
      <c r="P17" s="23">
        <v>0.64930555555555558</v>
      </c>
      <c r="Q17" s="72">
        <v>19</v>
      </c>
      <c r="R17" s="39">
        <f t="shared" si="1"/>
        <v>67</v>
      </c>
      <c r="S17" s="13"/>
      <c r="T17" s="13"/>
      <c r="U17" s="97">
        <v>6.1800000000000001E-2</v>
      </c>
      <c r="V17" s="13"/>
      <c r="W17" s="96">
        <v>658.6</v>
      </c>
      <c r="X17" s="13"/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ht="15" customHeight="1" x14ac:dyDescent="0.3">
      <c r="B18" s="123"/>
      <c r="C18" s="125">
        <v>2</v>
      </c>
      <c r="D18" s="125">
        <f t="shared" si="2"/>
        <v>86</v>
      </c>
      <c r="E18" s="126"/>
      <c r="F18" s="126"/>
      <c r="G18" s="16">
        <v>7.7299999999999994E-2</v>
      </c>
      <c r="H18" s="129"/>
      <c r="I18" s="42">
        <v>205.8</v>
      </c>
      <c r="J18" s="179"/>
      <c r="K18" s="176"/>
      <c r="L18" s="132"/>
      <c r="M18" s="1"/>
      <c r="P18" s="23">
        <v>0.65069444444444446</v>
      </c>
      <c r="Q18" s="73">
        <v>2</v>
      </c>
      <c r="R18" s="39">
        <f t="shared" si="1"/>
        <v>69</v>
      </c>
      <c r="S18" s="13"/>
      <c r="T18" s="13"/>
      <c r="U18" s="97">
        <v>5.7799999999999997E-2</v>
      </c>
      <c r="V18" s="13"/>
      <c r="W18" s="96"/>
      <c r="X18" s="13"/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1.4583333333333332E-2</v>
      </c>
      <c r="C19" s="73">
        <v>36</v>
      </c>
      <c r="D19" s="39">
        <f t="shared" si="2"/>
        <v>122</v>
      </c>
      <c r="E19" s="13"/>
      <c r="F19" s="13"/>
      <c r="G19" s="16">
        <v>8.9899999999999994E-2</v>
      </c>
      <c r="H19" s="19"/>
      <c r="I19" s="50">
        <v>259.2</v>
      </c>
      <c r="J19" s="96"/>
      <c r="K19" s="13"/>
      <c r="M19" s="1"/>
      <c r="P19" s="23">
        <v>0.65138888888888891</v>
      </c>
      <c r="Q19" s="73">
        <v>1</v>
      </c>
      <c r="R19" s="39">
        <f t="shared" si="1"/>
        <v>70</v>
      </c>
      <c r="S19" s="13"/>
      <c r="T19" s="13"/>
      <c r="U19" s="97">
        <v>5.5899999999999998E-2</v>
      </c>
      <c r="V19" s="13"/>
      <c r="W19" s="96">
        <v>604.70000000000005</v>
      </c>
      <c r="X19" s="13"/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1.5277777777777777E-2</v>
      </c>
      <c r="C20" s="73">
        <v>1</v>
      </c>
      <c r="D20" s="39">
        <f t="shared" si="2"/>
        <v>123</v>
      </c>
      <c r="E20" s="13"/>
      <c r="F20" s="13"/>
      <c r="G20" s="16">
        <v>6.8500000000000005E-2</v>
      </c>
      <c r="H20" s="19"/>
      <c r="I20" s="50">
        <v>180.6</v>
      </c>
      <c r="J20" s="96"/>
      <c r="K20" s="13"/>
      <c r="M20" s="17"/>
      <c r="P20" s="23">
        <v>0.67291666666666661</v>
      </c>
      <c r="Q20" s="73">
        <v>31</v>
      </c>
      <c r="R20" s="39">
        <f t="shared" si="1"/>
        <v>101</v>
      </c>
      <c r="S20" s="13"/>
      <c r="T20" s="13"/>
      <c r="U20" s="97">
        <v>6.2799999999999995E-2</v>
      </c>
      <c r="V20" s="13"/>
      <c r="W20" s="96">
        <v>434</v>
      </c>
      <c r="X20" s="13"/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0.53680555555555554</v>
      </c>
      <c r="C21" s="73">
        <v>2</v>
      </c>
      <c r="D21" s="39">
        <f t="shared" si="2"/>
        <v>125</v>
      </c>
      <c r="E21" s="13"/>
      <c r="F21" s="13"/>
      <c r="G21" s="95">
        <v>8.9700000000000002E-2</v>
      </c>
      <c r="H21" s="19"/>
      <c r="I21" s="50">
        <v>198.7</v>
      </c>
      <c r="J21" s="96"/>
      <c r="K21" s="13"/>
      <c r="M21" s="17"/>
      <c r="P21" s="23">
        <v>0.67361111111111116</v>
      </c>
      <c r="Q21" s="73">
        <v>1</v>
      </c>
      <c r="R21" s="39">
        <f t="shared" si="1"/>
        <v>102</v>
      </c>
      <c r="S21" s="13"/>
      <c r="T21" s="13"/>
      <c r="U21" s="44">
        <v>4.8899999999999999E-2</v>
      </c>
      <c r="V21" s="13"/>
      <c r="W21" s="96">
        <v>447</v>
      </c>
      <c r="X21" s="13"/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0.54027777777777775</v>
      </c>
      <c r="C22" s="73">
        <v>1</v>
      </c>
      <c r="D22" s="39">
        <f t="shared" si="2"/>
        <v>126</v>
      </c>
      <c r="E22" s="13"/>
      <c r="F22" s="13"/>
      <c r="G22" s="95">
        <v>6.0999999999999999E-2</v>
      </c>
      <c r="H22" s="19"/>
      <c r="J22" s="96"/>
      <c r="K22" s="13"/>
      <c r="M22" s="17"/>
      <c r="P22" s="23">
        <v>0.6743055555555556</v>
      </c>
      <c r="Q22" s="73">
        <v>1</v>
      </c>
      <c r="R22" s="39">
        <f t="shared" si="1"/>
        <v>103</v>
      </c>
      <c r="S22" s="13"/>
      <c r="T22" s="13"/>
      <c r="U22" s="44">
        <v>6.1400000000000003E-2</v>
      </c>
      <c r="V22" s="13"/>
      <c r="W22" s="96">
        <v>387.6</v>
      </c>
      <c r="X22" s="13"/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0.54166666666666663</v>
      </c>
      <c r="C23" s="74"/>
      <c r="D23" s="39">
        <f t="shared" si="2"/>
        <v>126</v>
      </c>
      <c r="E23" s="13"/>
      <c r="F23" s="13"/>
      <c r="H23" s="19"/>
      <c r="M23" s="17"/>
      <c r="P23" s="23">
        <v>0.67499999999999993</v>
      </c>
      <c r="Q23" s="73">
        <v>1</v>
      </c>
      <c r="R23" s="39">
        <f t="shared" si="1"/>
        <v>104</v>
      </c>
      <c r="S23" s="13"/>
      <c r="T23" s="13"/>
      <c r="U23" s="97">
        <v>0</v>
      </c>
      <c r="V23" s="13"/>
      <c r="W23" s="96">
        <v>312.60000000000002</v>
      </c>
      <c r="X23" s="13"/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0.56666666666666665</v>
      </c>
      <c r="C24" s="73"/>
      <c r="D24" s="39">
        <f t="shared" si="2"/>
        <v>126</v>
      </c>
      <c r="E24" s="13"/>
      <c r="F24" s="13"/>
      <c r="H24" s="19"/>
      <c r="M24" s="1"/>
      <c r="P24" s="23">
        <v>0.67847222222222225</v>
      </c>
      <c r="Q24" s="73">
        <v>5</v>
      </c>
      <c r="R24" s="39">
        <f t="shared" si="1"/>
        <v>109</v>
      </c>
      <c r="S24" s="13"/>
      <c r="T24" s="13"/>
      <c r="U24" s="97">
        <v>5.5100000000000003E-2</v>
      </c>
      <c r="V24" s="13"/>
      <c r="W24" s="96">
        <v>312.7</v>
      </c>
      <c r="X24" s="13"/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0.56736111111111109</v>
      </c>
      <c r="C25" s="73"/>
      <c r="D25" s="39">
        <f t="shared" si="2"/>
        <v>126</v>
      </c>
      <c r="E25" s="13"/>
      <c r="F25" s="13"/>
      <c r="H25" s="19"/>
      <c r="M25" s="1"/>
      <c r="P25" s="23">
        <v>0.68333333333333324</v>
      </c>
      <c r="Q25" s="73">
        <v>7</v>
      </c>
      <c r="R25" s="39">
        <f t="shared" si="1"/>
        <v>116</v>
      </c>
      <c r="S25" s="13"/>
      <c r="T25" s="13"/>
      <c r="U25" s="97">
        <v>0</v>
      </c>
      <c r="V25" s="13"/>
      <c r="W25" s="96">
        <v>273.89999999999998</v>
      </c>
      <c r="X25" s="13"/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0.56874999999999998</v>
      </c>
      <c r="C26" s="74"/>
      <c r="D26" s="39">
        <f t="shared" si="2"/>
        <v>126</v>
      </c>
      <c r="E26" s="13"/>
      <c r="F26" s="13"/>
      <c r="H26" s="13"/>
      <c r="M26" s="1"/>
      <c r="P26" s="23">
        <v>0.68402777777777779</v>
      </c>
      <c r="Q26" s="73">
        <v>1</v>
      </c>
      <c r="R26" s="39">
        <f t="shared" si="1"/>
        <v>117</v>
      </c>
      <c r="S26" s="13"/>
      <c r="T26" s="13"/>
      <c r="U26" s="97">
        <v>5.6599999999999998E-2</v>
      </c>
      <c r="V26" s="13"/>
      <c r="W26" s="96">
        <v>265.60000000000002</v>
      </c>
      <c r="X26" s="13"/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104"/>
      <c r="B27" s="23">
        <v>0.56944444444444442</v>
      </c>
      <c r="C27" s="74"/>
      <c r="D27" s="39">
        <f t="shared" si="2"/>
        <v>126</v>
      </c>
      <c r="E27" s="13"/>
      <c r="F27" s="13"/>
      <c r="H27" s="13"/>
      <c r="M27" s="1"/>
      <c r="P27" s="23"/>
      <c r="Q27" s="73"/>
      <c r="R27" s="39"/>
      <c r="S27" s="13"/>
      <c r="T27" s="13"/>
      <c r="U27" s="97"/>
      <c r="V27" s="13"/>
      <c r="W27" s="96"/>
      <c r="X27" s="13"/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113"/>
      <c r="C28" s="72"/>
      <c r="D28" s="73"/>
      <c r="E28" s="13"/>
      <c r="F28" s="13"/>
      <c r="G28" s="95"/>
      <c r="H28" s="44"/>
      <c r="J28" s="44"/>
      <c r="K28" s="13"/>
      <c r="M28" s="1"/>
      <c r="P28" s="113"/>
      <c r="Q28" s="74"/>
      <c r="R28" s="39"/>
      <c r="S28" s="13"/>
      <c r="T28" s="13"/>
      <c r="U28" s="97"/>
      <c r="V28" s="13"/>
      <c r="W28" s="96"/>
      <c r="X28" s="13"/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113"/>
      <c r="C29" s="73"/>
      <c r="D29" s="124">
        <v>21</v>
      </c>
      <c r="E29" s="125">
        <f>SUM(E28,D29)</f>
        <v>21</v>
      </c>
      <c r="F29" s="126"/>
      <c r="G29" s="127">
        <v>6.4899999999999999E-2</v>
      </c>
      <c r="H29" s="127">
        <v>6.4899999999999999E-2</v>
      </c>
      <c r="I29" s="50">
        <v>441.3</v>
      </c>
      <c r="J29" s="44"/>
      <c r="K29" s="13"/>
      <c r="M29" s="1"/>
      <c r="P29" s="113"/>
      <c r="Q29" s="72"/>
      <c r="R29" s="39"/>
      <c r="S29" s="13"/>
      <c r="T29" s="13"/>
      <c r="U29" s="97"/>
      <c r="V29" s="13"/>
      <c r="W29" s="96"/>
      <c r="X29" s="13"/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113"/>
      <c r="C30" s="73"/>
      <c r="D30" s="128">
        <v>6</v>
      </c>
      <c r="E30" s="125">
        <f>SUM(E29,D30)</f>
        <v>27</v>
      </c>
      <c r="F30" s="126"/>
      <c r="G30" s="127">
        <v>0</v>
      </c>
      <c r="H30" s="127">
        <v>0</v>
      </c>
      <c r="I30" s="50">
        <v>377.3</v>
      </c>
      <c r="J30" s="44"/>
      <c r="K30" s="13"/>
      <c r="M30" s="1"/>
      <c r="P30" s="113"/>
      <c r="Q30" s="73"/>
      <c r="R30" s="39"/>
      <c r="S30" s="13"/>
      <c r="T30" s="13"/>
      <c r="U30" s="97"/>
      <c r="V30" s="13"/>
      <c r="W30" s="96"/>
      <c r="X30" s="13"/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113"/>
      <c r="C31" s="73"/>
      <c r="D31" s="125">
        <v>4</v>
      </c>
      <c r="E31" s="125">
        <f>SUM(E30,D31)</f>
        <v>31</v>
      </c>
      <c r="F31" s="126"/>
      <c r="G31" s="127">
        <v>7.0699999999999999E-2</v>
      </c>
      <c r="H31" s="127">
        <v>7.0699999999999999E-2</v>
      </c>
      <c r="I31" s="50">
        <v>308.8</v>
      </c>
      <c r="J31" s="44"/>
      <c r="K31" s="13"/>
      <c r="M31" s="1"/>
      <c r="P31" s="113"/>
      <c r="Q31" s="73"/>
      <c r="R31" s="39"/>
      <c r="S31" s="13"/>
      <c r="T31" s="13"/>
      <c r="U31" s="97"/>
      <c r="V31" s="13"/>
      <c r="W31" s="96"/>
      <c r="X31" s="13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113"/>
      <c r="C32" s="73"/>
      <c r="D32" s="125">
        <v>5</v>
      </c>
      <c r="E32" s="125">
        <f>SUM(E31,D32)</f>
        <v>36</v>
      </c>
      <c r="F32" s="126"/>
      <c r="G32" s="127">
        <v>6.8199999999999997E-2</v>
      </c>
      <c r="H32" s="127">
        <v>6.8199999999999997E-2</v>
      </c>
      <c r="I32" s="50">
        <v>339.4</v>
      </c>
      <c r="J32" s="44"/>
      <c r="K32" s="13"/>
      <c r="M32" s="1"/>
      <c r="P32" s="113"/>
      <c r="Q32" s="73"/>
      <c r="R32" s="39"/>
      <c r="S32" s="13"/>
      <c r="T32" s="13"/>
      <c r="U32" s="97"/>
      <c r="V32" s="13"/>
      <c r="W32" s="108"/>
      <c r="X32" s="13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113"/>
      <c r="C33" s="73"/>
      <c r="D33" s="125">
        <v>0</v>
      </c>
      <c r="E33" s="125">
        <f>SUM(E32,D33)</f>
        <v>36</v>
      </c>
      <c r="F33" s="126"/>
      <c r="G33" s="127">
        <v>0</v>
      </c>
      <c r="H33" s="127">
        <v>0</v>
      </c>
      <c r="I33" s="50">
        <v>257.5</v>
      </c>
      <c r="J33" s="44"/>
      <c r="K33" s="13"/>
      <c r="M33" s="1"/>
      <c r="P33" s="113"/>
      <c r="Q33" s="73"/>
      <c r="R33" s="39"/>
      <c r="S33" s="13"/>
      <c r="T33" s="13"/>
      <c r="U33" s="97"/>
      <c r="V33" s="13"/>
      <c r="W33" s="108"/>
      <c r="X33" s="13"/>
      <c r="Y33" s="13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113"/>
      <c r="C34" s="73"/>
      <c r="D34" s="73"/>
      <c r="E34" s="13"/>
      <c r="F34" s="13"/>
      <c r="G34" s="87"/>
      <c r="H34" s="44"/>
      <c r="I34" s="49"/>
      <c r="J34" s="44"/>
      <c r="M34" s="1"/>
      <c r="P34" s="113"/>
      <c r="Q34" s="73"/>
      <c r="R34" s="39"/>
      <c r="S34" s="13"/>
      <c r="T34" s="13"/>
      <c r="U34" s="44"/>
      <c r="V34" s="13"/>
      <c r="W34" s="108"/>
      <c r="X34" s="13"/>
      <c r="Y34" s="13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113"/>
      <c r="C35" s="73"/>
      <c r="D35" s="73"/>
      <c r="E35" s="13"/>
      <c r="F35" s="13"/>
      <c r="G35" s="87"/>
      <c r="H35" s="97"/>
      <c r="I35" s="49"/>
      <c r="J35" s="44"/>
      <c r="M35" s="1"/>
      <c r="P35" s="113"/>
      <c r="Q35" s="73"/>
      <c r="R35" s="39"/>
      <c r="S35" s="13"/>
      <c r="T35" s="13"/>
      <c r="U35" s="44"/>
      <c r="V35" s="13"/>
      <c r="W35" s="108"/>
      <c r="X35" s="13"/>
      <c r="Y35" s="13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113"/>
      <c r="C36" s="73"/>
      <c r="D36" s="73"/>
      <c r="E36" s="13"/>
      <c r="F36" s="13"/>
      <c r="G36" s="13"/>
      <c r="H36" s="44"/>
      <c r="J36" s="44"/>
      <c r="M36" s="1"/>
      <c r="P36" s="113"/>
      <c r="Q36" s="73"/>
      <c r="R36" s="39"/>
      <c r="S36" s="13"/>
      <c r="T36" s="13"/>
      <c r="U36" s="44"/>
      <c r="V36" s="13"/>
      <c r="W36" s="108"/>
      <c r="X36" s="13"/>
      <c r="Y36" s="13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113"/>
      <c r="C37" s="73"/>
      <c r="D37" s="73"/>
      <c r="E37" s="13"/>
      <c r="F37" s="13"/>
      <c r="G37" s="13"/>
      <c r="H37" s="44"/>
      <c r="J37" s="96"/>
      <c r="K37" s="13"/>
      <c r="L37" s="13"/>
      <c r="M37" s="1"/>
      <c r="P37" s="113"/>
      <c r="Q37" s="73"/>
      <c r="R37" s="39"/>
      <c r="S37" s="13"/>
      <c r="T37" s="13"/>
      <c r="U37" s="44"/>
      <c r="V37" s="13"/>
      <c r="W37" s="108"/>
      <c r="X37" s="13"/>
      <c r="Y37" s="13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79"/>
      <c r="C38" s="44"/>
      <c r="D38" s="73"/>
      <c r="E38" s="13"/>
      <c r="F38" s="13"/>
      <c r="G38" s="13"/>
      <c r="H38" s="13"/>
      <c r="J38" s="13"/>
      <c r="K38" s="13"/>
      <c r="L38" s="13"/>
      <c r="M38" s="1"/>
      <c r="P38" s="113"/>
      <c r="Q38" s="73"/>
      <c r="R38" s="39"/>
      <c r="S38" s="13"/>
      <c r="T38" s="13"/>
      <c r="U38" s="44"/>
      <c r="V38" s="13"/>
      <c r="W38" s="108"/>
      <c r="X38" s="13"/>
      <c r="Y38" s="13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104"/>
      <c r="B39" s="79"/>
      <c r="C39" s="118"/>
      <c r="D39" s="73"/>
      <c r="E39" s="13"/>
      <c r="F39" s="13"/>
      <c r="G39" s="13"/>
      <c r="H39" s="13"/>
      <c r="J39" s="13"/>
      <c r="K39" s="13"/>
      <c r="L39" s="13"/>
      <c r="M39" s="1"/>
      <c r="O39" s="104"/>
      <c r="P39" s="113"/>
      <c r="Q39" s="73"/>
      <c r="R39" s="39"/>
      <c r="S39" s="13"/>
      <c r="T39" s="13"/>
      <c r="U39" s="44"/>
      <c r="V39" s="13"/>
      <c r="W39" s="108"/>
      <c r="X39" s="13"/>
      <c r="Y39" s="13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13"/>
      <c r="C40" s="73"/>
      <c r="D40" s="73"/>
      <c r="E40" s="13"/>
      <c r="F40" s="13"/>
      <c r="G40" s="13"/>
      <c r="H40" s="44"/>
      <c r="J40" s="44"/>
      <c r="K40" s="13"/>
      <c r="L40" s="13"/>
      <c r="M40" s="1"/>
      <c r="P40" s="113"/>
      <c r="Q40" s="13"/>
      <c r="R40" s="39"/>
      <c r="S40" s="13"/>
      <c r="T40" s="13"/>
      <c r="U40" s="44"/>
      <c r="V40" s="13"/>
      <c r="W40" s="108"/>
      <c r="X40" s="79"/>
      <c r="Y40" s="73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78"/>
      <c r="C41" s="73"/>
      <c r="D41" s="73"/>
      <c r="E41" s="13"/>
      <c r="F41" s="13"/>
      <c r="G41" s="13"/>
      <c r="H41" s="44"/>
      <c r="J41" s="44"/>
      <c r="K41" s="13"/>
      <c r="L41" s="13"/>
      <c r="M41" s="1"/>
      <c r="P41" s="13"/>
      <c r="Q41" s="44"/>
      <c r="R41" s="39"/>
      <c r="S41" s="13"/>
      <c r="T41" s="13"/>
      <c r="U41" s="44"/>
      <c r="V41" s="13"/>
      <c r="W41" s="108"/>
      <c r="X41" s="13"/>
      <c r="Y41" s="13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79"/>
      <c r="C42" s="73"/>
      <c r="D42" s="73"/>
      <c r="E42" s="13"/>
      <c r="F42" s="13"/>
      <c r="G42" s="13"/>
      <c r="H42" s="44"/>
      <c r="J42" s="44"/>
      <c r="K42" s="13"/>
      <c r="L42" s="13"/>
      <c r="M42" s="1"/>
      <c r="P42" s="78"/>
      <c r="Q42" s="118"/>
      <c r="R42" s="39"/>
      <c r="S42" s="13"/>
      <c r="T42" s="13"/>
      <c r="U42" s="44"/>
      <c r="V42" s="13"/>
      <c r="W42" s="108"/>
      <c r="X42" s="13"/>
      <c r="Y42" s="13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79"/>
      <c r="C43" s="73"/>
      <c r="D43" s="73"/>
      <c r="E43" s="13"/>
      <c r="F43" s="13"/>
      <c r="G43" s="13"/>
      <c r="H43" s="44"/>
      <c r="J43" s="44"/>
      <c r="K43" s="13"/>
      <c r="L43" s="13"/>
      <c r="M43" s="1"/>
      <c r="P43" s="13"/>
      <c r="Q43" s="13"/>
      <c r="R43" s="39"/>
      <c r="S43" s="13"/>
      <c r="T43" s="13"/>
      <c r="U43" s="44"/>
      <c r="V43" s="13"/>
      <c r="W43" s="108"/>
      <c r="X43" s="13"/>
      <c r="Y43" s="13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79"/>
      <c r="C44" s="73"/>
      <c r="D44" s="73"/>
      <c r="E44" s="13"/>
      <c r="F44" s="13"/>
      <c r="G44" s="13"/>
      <c r="H44" s="44"/>
      <c r="J44" s="44"/>
      <c r="K44" s="13"/>
      <c r="L44" s="13"/>
      <c r="M44" s="1"/>
      <c r="P44" s="79"/>
      <c r="Q44" s="73"/>
      <c r="R44" s="39"/>
      <c r="S44" s="13"/>
      <c r="T44" s="13"/>
      <c r="U44" s="44"/>
      <c r="V44" s="13"/>
      <c r="W44" s="108"/>
      <c r="X44" s="13"/>
      <c r="Y44" s="13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79"/>
      <c r="C45" s="44"/>
      <c r="D45" s="73"/>
      <c r="E45" s="13"/>
      <c r="F45" s="13"/>
      <c r="G45" s="13"/>
      <c r="H45" s="44"/>
      <c r="J45" s="44"/>
      <c r="K45" s="13"/>
      <c r="L45" s="13"/>
      <c r="M45" s="1"/>
      <c r="P45" s="79"/>
      <c r="Q45" s="73"/>
      <c r="R45" s="39"/>
      <c r="S45" s="13"/>
      <c r="T45" s="13"/>
      <c r="U45" s="44"/>
      <c r="V45" s="13"/>
      <c r="W45" s="108"/>
      <c r="X45" s="13"/>
      <c r="Y45" s="13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79"/>
      <c r="C46" s="44"/>
      <c r="D46" s="73"/>
      <c r="E46" s="13"/>
      <c r="F46" s="13"/>
      <c r="G46" s="13"/>
      <c r="H46" s="44"/>
      <c r="J46" s="96"/>
      <c r="K46" s="13"/>
      <c r="L46" s="13"/>
      <c r="M46" s="1"/>
      <c r="P46" s="79"/>
      <c r="Q46" s="73"/>
      <c r="R46" s="39"/>
      <c r="S46" s="13"/>
      <c r="T46" s="13"/>
      <c r="U46" s="44"/>
      <c r="V46" s="13"/>
      <c r="W46" s="108"/>
      <c r="X46" s="13"/>
      <c r="Y46" s="13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13"/>
      <c r="C47" s="73"/>
      <c r="D47" s="73"/>
      <c r="E47" s="13"/>
      <c r="F47" s="13"/>
      <c r="G47" s="13"/>
      <c r="H47" s="44"/>
      <c r="J47" s="44"/>
      <c r="K47" s="13"/>
      <c r="L47" s="13"/>
      <c r="M47" s="1"/>
      <c r="P47" s="79"/>
      <c r="Q47" s="73"/>
      <c r="R47" s="39"/>
      <c r="S47" s="13"/>
      <c r="T47" s="13"/>
      <c r="U47" s="44"/>
      <c r="V47" s="13"/>
      <c r="W47" s="108"/>
      <c r="X47" s="13"/>
      <c r="Y47" s="13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113"/>
      <c r="C48" s="73"/>
      <c r="D48" s="73"/>
      <c r="E48" s="13"/>
      <c r="F48" s="13"/>
      <c r="G48" s="13"/>
      <c r="H48" s="44"/>
      <c r="J48" s="44"/>
      <c r="K48" s="13"/>
      <c r="L48" s="13"/>
      <c r="M48" s="1"/>
      <c r="P48" s="79"/>
      <c r="Q48" s="73"/>
      <c r="R48" s="39"/>
      <c r="S48" s="13"/>
      <c r="T48" s="13"/>
      <c r="U48" s="44"/>
      <c r="V48" s="13"/>
      <c r="W48" s="108"/>
      <c r="X48" s="13"/>
      <c r="Y48" s="13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113"/>
      <c r="C49" s="73"/>
      <c r="D49" s="73"/>
      <c r="E49" s="13"/>
      <c r="F49" s="13"/>
      <c r="G49" s="13"/>
      <c r="H49" s="13"/>
      <c r="J49" s="13"/>
      <c r="K49" s="13"/>
      <c r="L49" s="13"/>
      <c r="M49" s="1"/>
      <c r="P49" s="79"/>
      <c r="Q49" s="73"/>
      <c r="R49" s="39"/>
      <c r="S49" s="13"/>
      <c r="T49" s="13"/>
      <c r="U49" s="44"/>
      <c r="V49" s="13"/>
      <c r="W49" s="108"/>
      <c r="X49" s="13"/>
      <c r="Y49" s="13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113"/>
      <c r="C50" s="13"/>
      <c r="D50" s="73"/>
      <c r="E50" s="13"/>
      <c r="F50" s="13"/>
      <c r="G50" s="13"/>
      <c r="H50" s="13"/>
      <c r="J50" s="13"/>
      <c r="K50" s="13"/>
      <c r="L50" s="13"/>
      <c r="M50" s="1"/>
      <c r="P50" s="79"/>
      <c r="Q50" s="73"/>
      <c r="R50" s="39"/>
      <c r="S50" s="13"/>
      <c r="T50" s="13"/>
      <c r="U50" s="44"/>
      <c r="V50" s="13"/>
      <c r="W50" s="108"/>
      <c r="X50" s="13"/>
      <c r="Y50" s="13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104"/>
      <c r="B51" s="113"/>
      <c r="C51" s="78"/>
      <c r="D51" s="73"/>
      <c r="E51" s="13"/>
      <c r="F51" s="13"/>
      <c r="G51" s="13"/>
      <c r="H51" s="13"/>
      <c r="J51" s="13"/>
      <c r="K51" s="13"/>
      <c r="L51" s="13"/>
      <c r="M51" s="1"/>
      <c r="O51" s="104"/>
      <c r="P51" s="79"/>
      <c r="Q51" s="73"/>
      <c r="R51" s="39"/>
      <c r="S51" s="13"/>
      <c r="T51" s="13"/>
      <c r="U51" s="44"/>
      <c r="V51" s="13"/>
      <c r="W51" s="108"/>
      <c r="X51" s="13"/>
      <c r="Y51" s="13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13"/>
      <c r="C52" s="73"/>
      <c r="D52" s="73"/>
      <c r="E52" s="13"/>
      <c r="F52" s="13"/>
      <c r="G52" s="13"/>
      <c r="H52" s="44"/>
      <c r="J52" s="44"/>
      <c r="K52" s="13"/>
      <c r="L52" s="13"/>
      <c r="M52" s="1"/>
      <c r="P52" s="79"/>
      <c r="Q52" s="73"/>
      <c r="R52" s="39"/>
      <c r="S52" s="13"/>
      <c r="T52" s="13"/>
      <c r="U52" s="13"/>
      <c r="V52" s="13"/>
      <c r="W52" s="108"/>
      <c r="X52" s="13"/>
      <c r="Y52" s="13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78"/>
      <c r="C53" s="73"/>
      <c r="D53" s="73"/>
      <c r="E53" s="13"/>
      <c r="F53" s="13"/>
      <c r="G53" s="13"/>
      <c r="H53" s="13"/>
      <c r="I53" s="41"/>
      <c r="J53" s="44"/>
      <c r="K53" s="13"/>
      <c r="L53" s="13"/>
      <c r="M53" s="1"/>
      <c r="P53" s="13"/>
      <c r="Q53" s="74"/>
      <c r="R53" s="39"/>
      <c r="S53" s="13"/>
      <c r="T53" s="13"/>
      <c r="U53" s="44"/>
      <c r="V53" s="13"/>
      <c r="W53" s="108"/>
      <c r="X53" s="13"/>
      <c r="Y53" s="13"/>
      <c r="Z53" s="1"/>
      <c r="AC53" s="23"/>
      <c r="AD53" s="74"/>
      <c r="AE53" s="74"/>
      <c r="AI53" s="15"/>
      <c r="AL53" s="1"/>
    </row>
    <row r="54" spans="1:38" x14ac:dyDescent="0.3">
      <c r="B54" s="113"/>
      <c r="C54" s="73"/>
      <c r="D54" s="73"/>
      <c r="E54" s="13"/>
      <c r="F54" s="13"/>
      <c r="G54" s="13"/>
      <c r="H54" s="13"/>
      <c r="I54" s="41"/>
      <c r="J54" s="44"/>
      <c r="K54" s="13"/>
      <c r="L54" s="13"/>
      <c r="M54" s="1"/>
      <c r="P54" s="78"/>
      <c r="Q54" s="45"/>
      <c r="R54" s="39"/>
      <c r="S54" s="13"/>
      <c r="T54" s="13"/>
      <c r="U54" s="44"/>
      <c r="V54" s="13"/>
      <c r="W54" s="108"/>
      <c r="X54" s="13"/>
      <c r="Y54" s="13"/>
      <c r="Z54" s="1"/>
      <c r="AC54" s="23"/>
      <c r="AD54" s="14"/>
      <c r="AE54" s="74"/>
      <c r="AI54" s="15"/>
      <c r="AL54" s="1"/>
    </row>
    <row r="55" spans="1:38" x14ac:dyDescent="0.3">
      <c r="B55" s="113"/>
      <c r="C55" s="73"/>
      <c r="D55" s="73"/>
      <c r="E55" s="13"/>
      <c r="F55" s="13"/>
      <c r="G55" s="13"/>
      <c r="H55" s="13"/>
      <c r="I55" s="41"/>
      <c r="J55" s="44"/>
      <c r="K55" s="13"/>
      <c r="L55" s="13"/>
      <c r="M55" s="1"/>
      <c r="P55" s="79"/>
      <c r="Q55" s="73"/>
      <c r="R55" s="39"/>
      <c r="S55" s="13"/>
      <c r="T55" s="13"/>
      <c r="U55" s="97"/>
      <c r="V55" s="13"/>
      <c r="W55" s="108"/>
      <c r="X55" s="13"/>
      <c r="Y55" s="13"/>
      <c r="Z55" s="1"/>
      <c r="AC55" s="23"/>
      <c r="AD55" s="14"/>
      <c r="AE55" s="74"/>
      <c r="AI55" s="15"/>
      <c r="AL55" s="1"/>
    </row>
    <row r="56" spans="1:38" x14ac:dyDescent="0.3">
      <c r="B56" s="113"/>
      <c r="C56" s="73"/>
      <c r="D56" s="73"/>
      <c r="E56" s="13"/>
      <c r="F56" s="13"/>
      <c r="G56" s="13"/>
      <c r="H56" s="13"/>
      <c r="I56" s="41"/>
      <c r="J56" s="44"/>
      <c r="K56" s="13"/>
      <c r="L56" s="13"/>
      <c r="M56" s="1"/>
      <c r="P56" s="79"/>
      <c r="Q56" s="73"/>
      <c r="R56" s="39"/>
      <c r="S56" s="13"/>
      <c r="T56" s="13"/>
      <c r="U56" s="44"/>
      <c r="V56" s="13"/>
      <c r="W56" s="108"/>
      <c r="X56" s="13"/>
      <c r="Y56" s="13"/>
      <c r="Z56" s="1"/>
      <c r="AC56" s="23"/>
      <c r="AD56" s="14"/>
      <c r="AE56" s="74"/>
      <c r="AI56" s="15"/>
      <c r="AL56" s="1"/>
    </row>
    <row r="57" spans="1:38" x14ac:dyDescent="0.3">
      <c r="B57" s="113"/>
      <c r="C57" s="73"/>
      <c r="D57" s="73"/>
      <c r="E57" s="13"/>
      <c r="F57" s="13"/>
      <c r="G57" s="13"/>
      <c r="H57" s="13"/>
      <c r="I57" s="41"/>
      <c r="J57" s="44"/>
      <c r="K57" s="13"/>
      <c r="L57" s="13"/>
      <c r="M57" s="1"/>
      <c r="P57" s="79"/>
      <c r="Q57" s="73"/>
      <c r="R57" s="39"/>
      <c r="S57" s="13"/>
      <c r="T57" s="13"/>
      <c r="U57" s="44"/>
      <c r="V57" s="13"/>
      <c r="W57" s="108"/>
      <c r="X57" s="13"/>
      <c r="Y57" s="13"/>
      <c r="Z57" s="1"/>
      <c r="AB57" s="116"/>
      <c r="AC57" s="113"/>
      <c r="AD57" s="14"/>
      <c r="AE57" s="74"/>
      <c r="AI57" s="15"/>
      <c r="AL57" s="1"/>
    </row>
    <row r="58" spans="1:38" x14ac:dyDescent="0.3">
      <c r="B58" s="113"/>
      <c r="C58" s="73"/>
      <c r="D58" s="73"/>
      <c r="E58" s="13"/>
      <c r="F58" s="13"/>
      <c r="G58" s="13"/>
      <c r="H58" s="13"/>
      <c r="I58" s="41"/>
      <c r="J58" s="44"/>
      <c r="K58" s="13"/>
      <c r="L58" s="13"/>
      <c r="M58" s="1"/>
      <c r="P58" s="79"/>
      <c r="Q58" s="73"/>
      <c r="R58" s="39"/>
      <c r="S58" s="13"/>
      <c r="T58" s="13"/>
      <c r="U58" s="44"/>
      <c r="V58" s="13"/>
      <c r="W58" s="108"/>
      <c r="X58" s="13"/>
      <c r="Y58" s="13"/>
      <c r="Z58" s="1"/>
      <c r="AC58" s="113"/>
      <c r="AD58" s="14"/>
      <c r="AE58" s="74"/>
      <c r="AI58" s="15"/>
      <c r="AL58" s="1"/>
    </row>
    <row r="59" spans="1:38" x14ac:dyDescent="0.3">
      <c r="B59" s="113"/>
      <c r="C59" s="73"/>
      <c r="D59" s="73"/>
      <c r="E59" s="13"/>
      <c r="F59" s="13"/>
      <c r="G59" s="13"/>
      <c r="H59" s="13"/>
      <c r="J59" s="13"/>
      <c r="K59" s="13"/>
      <c r="L59" s="13"/>
      <c r="M59" s="1"/>
      <c r="P59" s="79"/>
      <c r="Q59" s="73"/>
      <c r="R59" s="39"/>
      <c r="S59" s="13"/>
      <c r="T59" s="13"/>
      <c r="U59" s="44"/>
      <c r="V59" s="13"/>
      <c r="W59" s="108"/>
      <c r="X59" s="13"/>
      <c r="Y59" s="13"/>
      <c r="Z59" s="1"/>
      <c r="AC59" s="113"/>
      <c r="AD59" s="14"/>
      <c r="AE59" s="74"/>
      <c r="AI59" s="15"/>
      <c r="AL59" s="1"/>
    </row>
    <row r="60" spans="1:38" x14ac:dyDescent="0.3">
      <c r="B60" s="113"/>
      <c r="C60" s="13"/>
      <c r="D60" s="73"/>
      <c r="E60" s="13"/>
      <c r="F60" s="13"/>
      <c r="G60" s="13"/>
      <c r="H60" s="13"/>
      <c r="J60" s="13"/>
      <c r="K60" s="13"/>
      <c r="L60" s="13"/>
      <c r="M60" s="1"/>
      <c r="P60" s="79"/>
      <c r="Q60" s="73"/>
      <c r="R60" s="39"/>
      <c r="S60" s="13"/>
      <c r="T60" s="13"/>
      <c r="U60" s="44"/>
      <c r="V60" s="13"/>
      <c r="W60" s="108"/>
      <c r="X60" s="13"/>
      <c r="Y60" s="13"/>
      <c r="Z60" s="1"/>
      <c r="AC60" s="79"/>
      <c r="AL60" s="1"/>
    </row>
    <row r="61" spans="1:38" x14ac:dyDescent="0.3">
      <c r="B61" s="113"/>
      <c r="C61" s="13"/>
      <c r="D61" s="73"/>
      <c r="E61" s="13"/>
      <c r="F61" s="13"/>
      <c r="G61" s="13"/>
      <c r="H61" s="13"/>
      <c r="J61" s="13"/>
      <c r="K61" s="13"/>
      <c r="L61" s="13"/>
      <c r="M61" s="1"/>
      <c r="P61" s="79"/>
      <c r="Q61" s="73"/>
      <c r="R61" s="39"/>
      <c r="S61" s="13"/>
      <c r="T61" s="13"/>
      <c r="U61" s="97"/>
      <c r="V61" s="13"/>
      <c r="W61" s="108"/>
      <c r="X61" s="13"/>
      <c r="Y61" s="13"/>
      <c r="Z61" s="1"/>
      <c r="AC61" s="79"/>
      <c r="AL61" s="1"/>
    </row>
    <row r="62" spans="1:38" x14ac:dyDescent="0.3">
      <c r="B62" s="13"/>
      <c r="C62" s="13"/>
      <c r="D62" s="73"/>
      <c r="E62" s="13"/>
      <c r="F62" s="13"/>
      <c r="G62" s="13"/>
      <c r="H62" s="13"/>
      <c r="J62" s="13"/>
      <c r="K62" s="13"/>
      <c r="L62" s="13"/>
      <c r="M62" s="1"/>
      <c r="P62" s="79"/>
      <c r="Q62" s="73"/>
      <c r="R62" s="39"/>
      <c r="S62" s="13"/>
      <c r="T62" s="13"/>
      <c r="U62" s="97"/>
      <c r="V62" s="13"/>
      <c r="W62" s="108"/>
      <c r="X62" s="13"/>
      <c r="Y62" s="13"/>
      <c r="Z62" s="1"/>
      <c r="AC62" s="79"/>
      <c r="AL62" s="1"/>
    </row>
    <row r="63" spans="1:38" x14ac:dyDescent="0.3">
      <c r="A63" s="104"/>
      <c r="B63" s="13"/>
      <c r="C63" s="78"/>
      <c r="D63" s="73"/>
      <c r="E63" s="13"/>
      <c r="F63" s="13"/>
      <c r="G63" s="13"/>
      <c r="H63" s="13"/>
      <c r="I63" s="41"/>
      <c r="J63" s="44"/>
      <c r="K63" s="13"/>
      <c r="L63" s="13"/>
      <c r="M63" s="1"/>
      <c r="O63" s="104"/>
      <c r="P63" s="79"/>
      <c r="Q63" s="73"/>
      <c r="R63" s="39"/>
      <c r="S63" s="13"/>
      <c r="T63" s="13"/>
      <c r="U63" s="44"/>
      <c r="V63" s="13"/>
      <c r="W63" s="108"/>
      <c r="X63" s="13"/>
      <c r="Y63" s="13"/>
      <c r="Z63" s="1"/>
      <c r="AC63" s="79"/>
      <c r="AL63" s="1"/>
    </row>
    <row r="64" spans="1:38" x14ac:dyDescent="0.3">
      <c r="B64" s="13"/>
      <c r="C64" s="73"/>
      <c r="D64" s="73"/>
      <c r="E64" s="13"/>
      <c r="F64" s="13"/>
      <c r="G64" s="13"/>
      <c r="H64" s="13"/>
      <c r="I64" s="41"/>
      <c r="J64" s="44"/>
      <c r="K64" s="13"/>
      <c r="L64" s="13"/>
      <c r="M64" s="1"/>
      <c r="P64" s="79"/>
      <c r="Q64" s="73"/>
      <c r="R64" s="39"/>
      <c r="S64" s="13"/>
      <c r="T64" s="13"/>
      <c r="U64" s="44"/>
      <c r="V64" s="13"/>
      <c r="W64" s="108"/>
      <c r="X64" s="13"/>
      <c r="Y64" s="13"/>
      <c r="Z64" s="1"/>
      <c r="AC64" s="79"/>
      <c r="AL64" s="1"/>
    </row>
    <row r="65" spans="2:38" x14ac:dyDescent="0.3">
      <c r="B65" s="78"/>
      <c r="C65" s="73"/>
      <c r="D65" s="73"/>
      <c r="E65" s="13"/>
      <c r="F65" s="13"/>
      <c r="G65" s="13"/>
      <c r="H65" s="13"/>
      <c r="I65" s="41"/>
      <c r="J65" s="44"/>
      <c r="K65" s="13"/>
      <c r="L65" s="13"/>
      <c r="M65" s="1"/>
      <c r="P65" s="13"/>
      <c r="Q65" s="74"/>
      <c r="R65" s="39"/>
      <c r="S65" s="13"/>
      <c r="T65" s="13"/>
      <c r="U65" s="44"/>
      <c r="V65" s="13"/>
      <c r="W65" s="108"/>
      <c r="X65" s="13"/>
      <c r="Y65" s="13"/>
      <c r="Z65" s="1"/>
      <c r="AC65" s="79"/>
      <c r="AL65" s="1"/>
    </row>
    <row r="66" spans="2:38" x14ac:dyDescent="0.3">
      <c r="B66" s="79"/>
      <c r="C66" s="73"/>
      <c r="D66" s="73"/>
      <c r="E66" s="13"/>
      <c r="F66" s="13"/>
      <c r="G66" s="13"/>
      <c r="H66" s="44"/>
      <c r="J66" s="44"/>
      <c r="K66" s="13"/>
      <c r="L66" s="13"/>
      <c r="M66" s="1"/>
      <c r="P66" s="78"/>
      <c r="Q66" s="45"/>
      <c r="R66" s="39"/>
      <c r="S66" s="13"/>
      <c r="T66" s="13"/>
      <c r="U66" s="44"/>
      <c r="V66" s="13"/>
      <c r="W66" s="108"/>
      <c r="X66" s="13"/>
      <c r="Y66" s="13"/>
      <c r="Z66" s="1"/>
      <c r="AC66" s="13"/>
      <c r="AL66" s="1"/>
    </row>
    <row r="67" spans="2:38" x14ac:dyDescent="0.3">
      <c r="B67" s="79"/>
      <c r="C67" s="73"/>
      <c r="D67" s="73"/>
      <c r="E67" s="13"/>
      <c r="F67" s="13"/>
      <c r="G67" s="13"/>
      <c r="H67" s="44"/>
      <c r="J67" s="44"/>
      <c r="K67" s="13"/>
      <c r="L67" s="13"/>
      <c r="M67" s="1"/>
      <c r="P67" s="79"/>
      <c r="Q67" s="74"/>
      <c r="R67" s="39"/>
      <c r="S67" s="13"/>
      <c r="T67" s="13"/>
      <c r="U67" s="44"/>
      <c r="V67" s="13"/>
      <c r="W67" s="108"/>
      <c r="X67" s="13"/>
      <c r="Y67" s="13"/>
      <c r="Z67" s="1"/>
      <c r="AC67" s="78"/>
      <c r="AL67" s="1"/>
    </row>
    <row r="68" spans="2:38" x14ac:dyDescent="0.3">
      <c r="B68" s="79"/>
      <c r="C68" s="73"/>
      <c r="D68" s="73"/>
      <c r="E68" s="13"/>
      <c r="F68" s="13"/>
      <c r="G68" s="13"/>
      <c r="H68" s="44"/>
      <c r="J68" s="44"/>
      <c r="K68" s="13"/>
      <c r="L68" s="13"/>
      <c r="M68" s="1"/>
      <c r="P68" s="79"/>
      <c r="Q68" s="74"/>
      <c r="R68" s="39"/>
      <c r="S68" s="13"/>
      <c r="T68" s="13"/>
      <c r="U68" s="44"/>
      <c r="V68" s="13"/>
      <c r="W68" s="108"/>
      <c r="X68" s="13"/>
      <c r="Y68" s="13"/>
      <c r="Z68" s="1"/>
      <c r="AC68" s="79"/>
      <c r="AL68" s="1"/>
    </row>
    <row r="69" spans="2:38" x14ac:dyDescent="0.3">
      <c r="B69" s="79"/>
      <c r="C69" s="73"/>
      <c r="D69" s="73"/>
      <c r="E69" s="13"/>
      <c r="F69" s="13"/>
      <c r="G69" s="13"/>
      <c r="H69" s="13"/>
      <c r="I69" s="41"/>
      <c r="J69" s="44"/>
      <c r="K69" s="13"/>
      <c r="L69" s="13"/>
      <c r="M69" s="1"/>
      <c r="P69" s="79"/>
      <c r="Q69" s="74"/>
      <c r="R69" s="39"/>
      <c r="S69" s="13"/>
      <c r="T69" s="13"/>
      <c r="U69" s="44"/>
      <c r="V69" s="13"/>
      <c r="W69" s="108"/>
      <c r="X69" s="13"/>
      <c r="Y69" s="13"/>
      <c r="Z69" s="1"/>
      <c r="AC69" s="79"/>
      <c r="AL69" s="1"/>
    </row>
    <row r="70" spans="2:38" x14ac:dyDescent="0.3">
      <c r="B70" s="79"/>
      <c r="C70" s="73"/>
      <c r="D70" s="73"/>
      <c r="E70" s="13"/>
      <c r="F70" s="13"/>
      <c r="G70" s="13"/>
      <c r="H70" s="13"/>
      <c r="I70" s="41"/>
      <c r="J70" s="44"/>
      <c r="K70" s="13"/>
      <c r="L70" s="13"/>
      <c r="M70" s="1"/>
      <c r="P70" s="79"/>
      <c r="Q70" s="74"/>
      <c r="R70" s="39"/>
      <c r="S70" s="13"/>
      <c r="T70" s="13"/>
      <c r="U70" s="44"/>
      <c r="V70" s="13"/>
      <c r="W70" s="108"/>
      <c r="X70" s="13"/>
      <c r="Y70" s="13"/>
      <c r="Z70" s="1"/>
      <c r="AC70" s="79"/>
      <c r="AL70" s="1"/>
    </row>
    <row r="71" spans="2:38" x14ac:dyDescent="0.3">
      <c r="B71" s="79"/>
      <c r="C71" s="73"/>
      <c r="D71" s="73"/>
      <c r="E71" s="13"/>
      <c r="F71" s="13"/>
      <c r="G71" s="13"/>
      <c r="H71" s="13"/>
      <c r="I71" s="41"/>
      <c r="J71" s="44"/>
      <c r="K71" s="13"/>
      <c r="L71" s="13"/>
      <c r="M71" s="1"/>
      <c r="P71" s="79"/>
      <c r="Q71" s="74"/>
      <c r="R71" s="40"/>
      <c r="S71" s="13"/>
      <c r="T71" s="13"/>
      <c r="U71" s="44"/>
      <c r="V71" s="13"/>
      <c r="W71" s="108"/>
      <c r="X71" s="13"/>
      <c r="Y71" s="13"/>
      <c r="Z71" s="1"/>
      <c r="AC71" s="79"/>
      <c r="AL71" s="1"/>
    </row>
    <row r="72" spans="2:38" x14ac:dyDescent="0.3">
      <c r="B72" s="113"/>
      <c r="C72" s="73"/>
      <c r="D72" s="73"/>
      <c r="E72" s="13"/>
      <c r="F72" s="13"/>
      <c r="G72" s="13"/>
      <c r="H72" s="13"/>
      <c r="I72" s="41"/>
      <c r="J72" s="44"/>
      <c r="K72" s="13"/>
      <c r="L72" s="13"/>
      <c r="M72" s="1"/>
      <c r="P72" s="13"/>
      <c r="Q72" s="13"/>
      <c r="S72" s="13"/>
      <c r="T72" s="13"/>
      <c r="U72" s="44"/>
      <c r="V72" s="13"/>
      <c r="W72" s="108"/>
      <c r="X72" s="13"/>
      <c r="Y72" s="13"/>
      <c r="Z72" s="1"/>
      <c r="AC72" s="79"/>
      <c r="AL72" s="1"/>
    </row>
    <row r="73" spans="2:38" x14ac:dyDescent="0.3">
      <c r="B73" s="113"/>
      <c r="C73" s="13"/>
      <c r="D73" s="98"/>
      <c r="E73" s="13"/>
      <c r="F73" s="13"/>
      <c r="G73" s="13"/>
      <c r="H73" s="13"/>
      <c r="J73" s="13"/>
      <c r="K73" s="13"/>
      <c r="L73" s="13"/>
      <c r="M73" s="1"/>
      <c r="P73" s="13"/>
      <c r="Q73" s="73"/>
      <c r="R73" s="39"/>
      <c r="S73" s="13"/>
      <c r="T73" s="13"/>
      <c r="U73" s="44"/>
      <c r="V73" s="13"/>
      <c r="W73" s="108"/>
      <c r="X73" s="13"/>
      <c r="Y73" s="13"/>
      <c r="Z73" s="1"/>
      <c r="AC73" s="13"/>
      <c r="AL73" s="1"/>
    </row>
    <row r="74" spans="2:38" x14ac:dyDescent="0.3">
      <c r="B74" s="113"/>
      <c r="D74" s="98"/>
      <c r="M74" s="1"/>
      <c r="P74" s="13"/>
      <c r="Q74" s="73"/>
      <c r="R74" s="39"/>
      <c r="S74" s="13"/>
      <c r="T74" s="13"/>
      <c r="U74" s="44"/>
      <c r="V74" s="13"/>
      <c r="W74" s="108"/>
      <c r="X74" s="13"/>
      <c r="Y74" s="13"/>
      <c r="Z74" s="1"/>
      <c r="AC74" s="13"/>
      <c r="AL74" s="1"/>
    </row>
    <row r="75" spans="2:38" x14ac:dyDescent="0.3">
      <c r="D75" s="98"/>
      <c r="M75" s="1"/>
      <c r="P75" s="13"/>
      <c r="Q75" s="13"/>
      <c r="S75" s="13"/>
      <c r="T75" s="13"/>
      <c r="U75" s="44"/>
      <c r="V75" s="13"/>
      <c r="W75" s="108"/>
      <c r="X75" s="13"/>
      <c r="Y75" s="13"/>
      <c r="Z75" s="1"/>
      <c r="AC75" s="13"/>
      <c r="AL75" s="1"/>
    </row>
    <row r="76" spans="2:38" x14ac:dyDescent="0.3">
      <c r="D76" s="98"/>
      <c r="M76" s="1"/>
      <c r="P76" s="13"/>
      <c r="Q76" s="13"/>
      <c r="S76" s="13"/>
      <c r="T76" s="13"/>
      <c r="U76" s="44"/>
      <c r="V76" s="13"/>
      <c r="W76" s="108"/>
      <c r="X76" s="13"/>
      <c r="Y76" s="13"/>
      <c r="Z76" s="1"/>
      <c r="AC76" s="13"/>
      <c r="AL76" s="1"/>
    </row>
    <row r="77" spans="2:38" x14ac:dyDescent="0.3">
      <c r="D77" s="98"/>
      <c r="M77" s="1"/>
      <c r="P77" s="13"/>
      <c r="Q77" s="13"/>
      <c r="S77" s="13"/>
      <c r="T77" s="13"/>
      <c r="U77" s="44"/>
      <c r="V77" s="13"/>
      <c r="W77" s="108"/>
      <c r="X77" s="13"/>
      <c r="Y77" s="13"/>
      <c r="Z77" s="1"/>
      <c r="AC77" s="13"/>
      <c r="AL77" s="1"/>
    </row>
    <row r="78" spans="2:38" x14ac:dyDescent="0.3">
      <c r="D78" s="98"/>
      <c r="M78" s="1"/>
      <c r="P78" s="13"/>
      <c r="Q78" s="74"/>
      <c r="R78" s="40"/>
      <c r="S78" s="13"/>
      <c r="T78" s="13"/>
      <c r="U78" s="44"/>
      <c r="V78" s="13"/>
      <c r="W78" s="108"/>
      <c r="X78" s="13"/>
      <c r="Y78" s="13"/>
      <c r="Z78" s="1"/>
      <c r="AC78" s="13"/>
      <c r="AL78" s="1"/>
    </row>
    <row r="79" spans="2:38" x14ac:dyDescent="0.3">
      <c r="D79" s="98"/>
      <c r="M79" s="1"/>
      <c r="P79" s="13"/>
      <c r="Q79" s="45"/>
      <c r="R79" s="47"/>
      <c r="S79" s="13"/>
      <c r="T79" s="13"/>
      <c r="U79" s="44"/>
      <c r="V79" s="13"/>
      <c r="W79" s="108"/>
      <c r="X79" s="13"/>
      <c r="Y79" s="13"/>
      <c r="Z79" s="1"/>
      <c r="AC79" s="13"/>
      <c r="AL79" s="1"/>
    </row>
    <row r="80" spans="2:38" x14ac:dyDescent="0.3">
      <c r="D80" s="98"/>
      <c r="M80" s="1"/>
      <c r="P80" s="13"/>
      <c r="Q80" s="13"/>
      <c r="S80" s="13"/>
      <c r="T80" s="13"/>
      <c r="U80" s="44"/>
      <c r="V80" s="13"/>
      <c r="W80" s="108"/>
      <c r="X80" s="13"/>
      <c r="Y80" s="13"/>
      <c r="Z80" s="1"/>
      <c r="AC80" s="13"/>
      <c r="AL80" s="1"/>
    </row>
    <row r="81" spans="4:38" x14ac:dyDescent="0.3">
      <c r="D81" s="98"/>
      <c r="M81" s="1"/>
      <c r="P81" s="13"/>
      <c r="Q81" s="13"/>
      <c r="S81" s="13"/>
      <c r="T81" s="13"/>
      <c r="U81" s="44"/>
      <c r="V81" s="13"/>
      <c r="W81" s="108"/>
      <c r="X81" s="13"/>
      <c r="Y81" s="13"/>
      <c r="Z81" s="1"/>
      <c r="AC81" s="13"/>
      <c r="AL81" s="1"/>
    </row>
    <row r="82" spans="4:38" x14ac:dyDescent="0.3">
      <c r="D82" s="98"/>
      <c r="M82" s="1"/>
      <c r="P82" s="13"/>
      <c r="Q82" s="13"/>
      <c r="S82" s="13"/>
      <c r="T82" s="13"/>
      <c r="U82" s="44"/>
      <c r="V82" s="13"/>
      <c r="W82" s="108"/>
      <c r="X82" s="13"/>
      <c r="Y82" s="13"/>
      <c r="Z82" s="1"/>
      <c r="AC82" s="13"/>
      <c r="AL82" s="1"/>
    </row>
    <row r="83" spans="4:38" x14ac:dyDescent="0.3">
      <c r="D83" s="98"/>
      <c r="M83" s="1"/>
      <c r="P83" s="13"/>
      <c r="Q83" s="13"/>
      <c r="S83" s="13"/>
      <c r="T83" s="13"/>
      <c r="U83" s="44"/>
      <c r="V83" s="13"/>
      <c r="W83" s="108"/>
      <c r="X83" s="13"/>
      <c r="Y83" s="13"/>
      <c r="Z83" s="1"/>
      <c r="AC83" s="13"/>
      <c r="AL83" s="1"/>
    </row>
    <row r="84" spans="4:38" x14ac:dyDescent="0.3">
      <c r="D84" s="98"/>
      <c r="M84" s="1"/>
      <c r="P84" s="13"/>
      <c r="Q84" s="13"/>
      <c r="S84" s="13"/>
      <c r="T84" s="13"/>
      <c r="U84" s="44"/>
      <c r="V84" s="13"/>
      <c r="W84" s="108"/>
      <c r="X84" s="13"/>
      <c r="Y84" s="13"/>
      <c r="Z84" s="1"/>
      <c r="AC84" s="13"/>
      <c r="AL84" s="1"/>
    </row>
    <row r="85" spans="4:38" x14ac:dyDescent="0.3">
      <c r="D85" s="98"/>
      <c r="M85" s="1"/>
      <c r="P85" s="13"/>
      <c r="Q85" s="13"/>
      <c r="S85" s="13"/>
      <c r="T85" s="13"/>
      <c r="U85" s="44"/>
      <c r="V85" s="13"/>
      <c r="W85" s="108"/>
      <c r="X85" s="13"/>
      <c r="Y85" s="13"/>
      <c r="Z85" s="1"/>
      <c r="AC85" s="13"/>
      <c r="AL85" s="1"/>
    </row>
    <row r="86" spans="4:38" x14ac:dyDescent="0.3">
      <c r="D86" s="98"/>
      <c r="M86" s="1"/>
      <c r="P86" s="13"/>
      <c r="Q86" s="13"/>
      <c r="S86" s="13"/>
      <c r="T86" s="13"/>
      <c r="U86" s="44"/>
      <c r="V86" s="13"/>
      <c r="W86" s="108"/>
      <c r="X86" s="13"/>
      <c r="Y86" s="13"/>
      <c r="Z86" s="1"/>
      <c r="AC86" s="13"/>
      <c r="AL86" s="1"/>
    </row>
    <row r="87" spans="4:38" x14ac:dyDescent="0.3">
      <c r="D87" s="98"/>
      <c r="M87" s="1"/>
      <c r="P87" s="13"/>
      <c r="Q87" s="13"/>
      <c r="S87" s="13"/>
      <c r="T87" s="13"/>
      <c r="U87" s="44"/>
      <c r="V87" s="13"/>
      <c r="W87" s="108"/>
      <c r="X87" s="13"/>
      <c r="Y87" s="13"/>
      <c r="Z87" s="1"/>
      <c r="AC87" s="13"/>
      <c r="AL87" s="1"/>
    </row>
    <row r="88" spans="4:38" x14ac:dyDescent="0.3">
      <c r="D88" s="98"/>
      <c r="M88" s="1"/>
      <c r="P88" s="13"/>
      <c r="Q88" s="13"/>
      <c r="S88" s="13"/>
      <c r="T88" s="13"/>
      <c r="U88" s="44"/>
      <c r="V88" s="13"/>
      <c r="W88" s="108"/>
      <c r="X88" s="13"/>
      <c r="Y88" s="13"/>
      <c r="Z88" s="1"/>
      <c r="AC88" s="13"/>
      <c r="AL88" s="1"/>
    </row>
    <row r="89" spans="4:38" x14ac:dyDescent="0.3">
      <c r="D89" s="98"/>
      <c r="M89" s="1"/>
      <c r="P89" s="13"/>
      <c r="Q89" s="13"/>
      <c r="S89" s="13"/>
      <c r="T89" s="13"/>
      <c r="U89" s="44"/>
      <c r="V89" s="13"/>
      <c r="W89" s="108"/>
      <c r="X89" s="13"/>
      <c r="Y89" s="13"/>
      <c r="Z89" s="1"/>
      <c r="AC89" s="13"/>
      <c r="AL89" s="1"/>
    </row>
    <row r="90" spans="4:38" x14ac:dyDescent="0.3">
      <c r="D90" s="98"/>
      <c r="M90" s="1"/>
      <c r="P90" s="13"/>
      <c r="Q90" s="13"/>
      <c r="S90" s="13"/>
      <c r="T90" s="13"/>
      <c r="U90" s="44"/>
      <c r="V90" s="13"/>
      <c r="W90" s="108"/>
      <c r="X90" s="13"/>
      <c r="Y90" s="13"/>
      <c r="Z90" s="1"/>
      <c r="AC90" s="13"/>
      <c r="AL90" s="1"/>
    </row>
    <row r="91" spans="4:38" x14ac:dyDescent="0.3">
      <c r="D91" s="98"/>
      <c r="M91" s="1"/>
      <c r="P91" s="13"/>
      <c r="Q91" s="13"/>
      <c r="S91" s="13"/>
      <c r="T91" s="13"/>
      <c r="U91" s="44"/>
      <c r="V91" s="13"/>
      <c r="W91" s="108"/>
      <c r="X91" s="13"/>
      <c r="Y91" s="13"/>
      <c r="Z91" s="1"/>
      <c r="AC91" s="13"/>
      <c r="AL91" s="1"/>
    </row>
    <row r="92" spans="4:38" x14ac:dyDescent="0.3">
      <c r="D92" s="98"/>
      <c r="M92" s="1"/>
      <c r="P92" s="13"/>
      <c r="Q92" s="13"/>
      <c r="S92" s="13"/>
      <c r="T92" s="13"/>
      <c r="U92" s="44"/>
      <c r="V92" s="13"/>
      <c r="W92" s="108"/>
      <c r="X92" s="13"/>
      <c r="Y92" s="13"/>
      <c r="Z92" s="1"/>
      <c r="AC92" s="13"/>
      <c r="AL92" s="1"/>
    </row>
    <row r="93" spans="4:38" x14ac:dyDescent="0.3">
      <c r="D93" s="98"/>
      <c r="M93" s="1"/>
      <c r="P93" s="13"/>
      <c r="Q93" s="13"/>
      <c r="S93" s="13"/>
      <c r="T93" s="13"/>
      <c r="U93" s="44"/>
      <c r="V93" s="13"/>
      <c r="W93" s="108"/>
      <c r="X93" s="13"/>
      <c r="Y93" s="13"/>
      <c r="Z93" s="1"/>
      <c r="AC93" s="13"/>
      <c r="AL93" s="1"/>
    </row>
    <row r="94" spans="4:38" x14ac:dyDescent="0.3">
      <c r="D94" s="98"/>
      <c r="M94" s="1"/>
      <c r="P94" s="13"/>
      <c r="Q94" s="13"/>
      <c r="S94" s="13"/>
      <c r="T94" s="13"/>
      <c r="U94" s="44"/>
      <c r="V94" s="13"/>
      <c r="W94" s="108"/>
      <c r="X94" s="13"/>
      <c r="Y94" s="13"/>
      <c r="Z94" s="1"/>
      <c r="AC94" s="13"/>
      <c r="AL94" s="1"/>
    </row>
    <row r="95" spans="4:38" x14ac:dyDescent="0.3">
      <c r="D95" s="98"/>
      <c r="M95" s="1"/>
      <c r="P95" s="13"/>
      <c r="Q95" s="13"/>
      <c r="S95" s="13"/>
      <c r="T95" s="13"/>
      <c r="U95" s="44"/>
      <c r="V95" s="13"/>
      <c r="W95" s="108"/>
      <c r="X95" s="13"/>
      <c r="Y95" s="13"/>
      <c r="Z95" s="1"/>
      <c r="AC95" s="13"/>
      <c r="AL95" s="1"/>
    </row>
    <row r="96" spans="4:38" x14ac:dyDescent="0.3">
      <c r="D96" s="98"/>
      <c r="M96" s="1"/>
      <c r="P96" s="13"/>
      <c r="Q96" s="13"/>
      <c r="S96" s="13">
        <v>5</v>
      </c>
      <c r="T96" s="13"/>
      <c r="U96" s="44"/>
      <c r="V96" s="13"/>
      <c r="W96" s="108"/>
      <c r="X96" s="13"/>
      <c r="Y96" s="13"/>
      <c r="Z96" s="1"/>
      <c r="AC96" s="13"/>
      <c r="AL96" s="1"/>
    </row>
    <row r="97" spans="4:38" x14ac:dyDescent="0.3">
      <c r="D97" s="98"/>
      <c r="M97" s="1"/>
      <c r="P97" s="13"/>
      <c r="Q97" s="13"/>
      <c r="S97" s="13">
        <v>6</v>
      </c>
      <c r="T97" s="13"/>
      <c r="U97" s="44"/>
      <c r="V97" s="13"/>
      <c r="W97" s="108"/>
      <c r="X97" s="13"/>
      <c r="Y97" s="13"/>
      <c r="Z97" s="1"/>
      <c r="AC97" s="13"/>
      <c r="AL97" s="1"/>
    </row>
    <row r="98" spans="4:38" x14ac:dyDescent="0.3">
      <c r="D98" s="98"/>
      <c r="M98" s="1"/>
      <c r="P98" s="13"/>
      <c r="Q98" s="13"/>
      <c r="S98" s="13">
        <v>7</v>
      </c>
      <c r="T98" s="13"/>
      <c r="U98" s="44"/>
      <c r="V98" s="13"/>
      <c r="W98" s="108"/>
      <c r="X98" s="13"/>
      <c r="Y98" s="13"/>
      <c r="Z98" s="1"/>
      <c r="AC98" s="13"/>
      <c r="AL98" s="1"/>
    </row>
    <row r="99" spans="4:38" x14ac:dyDescent="0.3">
      <c r="D99" s="98"/>
      <c r="M99" s="1"/>
      <c r="P99" s="13"/>
      <c r="Q99" s="13"/>
      <c r="S99" s="13">
        <v>8</v>
      </c>
      <c r="T99" s="13"/>
      <c r="U99" s="44"/>
      <c r="V99" s="13"/>
      <c r="W99" s="108"/>
      <c r="X99" s="13"/>
      <c r="Y99" s="13"/>
      <c r="Z99" s="1"/>
      <c r="AC99" s="13"/>
      <c r="AL99" s="1"/>
    </row>
    <row r="100" spans="4:38" x14ac:dyDescent="0.3">
      <c r="D100" s="98"/>
      <c r="M100" s="1"/>
      <c r="P100" s="13"/>
      <c r="Q100" s="13"/>
      <c r="S100" s="13">
        <v>9</v>
      </c>
      <c r="T100" s="13"/>
      <c r="U100" s="44"/>
      <c r="V100" s="13"/>
      <c r="W100" s="108"/>
      <c r="X100" s="13"/>
      <c r="Y100" s="13"/>
      <c r="Z100" s="1"/>
      <c r="AC100" s="13"/>
      <c r="AL100" s="1"/>
    </row>
    <row r="101" spans="4:38" x14ac:dyDescent="0.3">
      <c r="D101" s="98"/>
      <c r="M101" s="1"/>
      <c r="P101" s="13"/>
      <c r="Q101" s="13"/>
      <c r="S101" s="13">
        <v>10</v>
      </c>
      <c r="T101" s="13"/>
      <c r="U101" s="44"/>
      <c r="V101" s="13"/>
      <c r="W101" s="108"/>
      <c r="X101" s="13"/>
      <c r="Y101" s="13"/>
      <c r="Z101" s="1"/>
      <c r="AC101" s="13"/>
      <c r="AL101" s="1"/>
    </row>
    <row r="102" spans="4:38" x14ac:dyDescent="0.3">
      <c r="D102" s="98"/>
      <c r="M102" s="1"/>
      <c r="P102" s="13"/>
      <c r="Q102" s="13"/>
      <c r="S102" s="13" t="s">
        <v>20</v>
      </c>
      <c r="T102" s="13"/>
      <c r="U102" s="44"/>
      <c r="V102" s="13"/>
      <c r="W102" s="108"/>
      <c r="X102" s="13"/>
      <c r="Y102" s="13"/>
      <c r="Z102" s="1"/>
      <c r="AC102" s="13"/>
      <c r="AL102" s="1"/>
    </row>
    <row r="103" spans="4:38" x14ac:dyDescent="0.3">
      <c r="D103" s="98"/>
      <c r="M103" s="1"/>
      <c r="P103" s="13"/>
      <c r="Q103" s="13"/>
      <c r="S103" s="13"/>
      <c r="T103" s="13"/>
      <c r="U103" s="44"/>
      <c r="V103" s="13"/>
      <c r="W103" s="108"/>
      <c r="X103" s="13"/>
      <c r="Y103" s="13"/>
      <c r="Z103" s="1"/>
      <c r="AC103" s="13"/>
      <c r="AL103" s="1"/>
    </row>
    <row r="104" spans="4:38" x14ac:dyDescent="0.3">
      <c r="D104" s="98"/>
      <c r="M104" s="1"/>
      <c r="P104" s="13"/>
      <c r="Q104" s="13"/>
      <c r="S104" s="13">
        <v>1</v>
      </c>
      <c r="T104" s="13"/>
      <c r="U104" s="44"/>
      <c r="V104" s="13"/>
      <c r="W104" s="108"/>
      <c r="X104" s="13"/>
      <c r="Y104" s="13"/>
      <c r="Z104" s="1"/>
      <c r="AC104" s="13"/>
      <c r="AL104" s="1"/>
    </row>
    <row r="105" spans="4:38" x14ac:dyDescent="0.3">
      <c r="D105" s="98"/>
      <c r="M105" s="1"/>
      <c r="P105" s="13"/>
      <c r="Q105" s="13"/>
      <c r="S105" s="13">
        <v>2</v>
      </c>
      <c r="T105" s="13"/>
      <c r="U105" s="44"/>
      <c r="V105" s="13"/>
      <c r="W105" s="108"/>
      <c r="X105" s="13"/>
      <c r="Y105" s="13"/>
      <c r="Z105" s="1"/>
      <c r="AC105" s="13"/>
      <c r="AL105" s="1"/>
    </row>
    <row r="106" spans="4:38" x14ac:dyDescent="0.3">
      <c r="D106" s="98"/>
      <c r="M106" s="1"/>
      <c r="P106" s="13"/>
      <c r="Q106" s="13"/>
      <c r="S106" s="13">
        <v>3</v>
      </c>
      <c r="T106" s="13"/>
      <c r="U106" s="44"/>
      <c r="V106" s="13"/>
      <c r="W106" s="108"/>
      <c r="X106" s="13"/>
      <c r="Y106" s="13"/>
      <c r="Z106" s="1"/>
      <c r="AC106" s="13"/>
      <c r="AL106" s="1"/>
    </row>
    <row r="107" spans="4:38" x14ac:dyDescent="0.3">
      <c r="D107" s="98"/>
      <c r="M107" s="1"/>
      <c r="P107" s="13"/>
      <c r="Q107" s="13"/>
      <c r="S107" s="13">
        <v>4</v>
      </c>
      <c r="T107" s="13"/>
      <c r="U107" s="44"/>
      <c r="V107" s="13"/>
      <c r="W107" s="108"/>
      <c r="X107" s="13"/>
      <c r="Y107" s="13"/>
      <c r="Z107" s="1"/>
      <c r="AC107" s="13"/>
      <c r="AL107" s="1"/>
    </row>
    <row r="108" spans="4:38" x14ac:dyDescent="0.3">
      <c r="D108" s="98"/>
      <c r="M108" s="1"/>
      <c r="P108" s="13"/>
      <c r="Q108" s="13"/>
      <c r="S108" s="13">
        <v>5</v>
      </c>
      <c r="T108" s="13"/>
      <c r="U108" s="44"/>
      <c r="V108" s="13"/>
      <c r="W108" s="108"/>
      <c r="X108" s="13"/>
      <c r="Y108" s="13"/>
      <c r="Z108" s="1"/>
      <c r="AE108" s="1">
        <v>8</v>
      </c>
      <c r="AL108" s="1"/>
    </row>
    <row r="109" spans="4:38" x14ac:dyDescent="0.3">
      <c r="D109" s="98"/>
      <c r="M109" s="1"/>
      <c r="P109" s="13"/>
      <c r="Q109" s="13"/>
      <c r="S109" s="13">
        <v>6</v>
      </c>
      <c r="T109" s="13"/>
      <c r="U109" s="44"/>
      <c r="V109" s="13"/>
      <c r="W109" s="108"/>
      <c r="X109" s="13"/>
      <c r="Y109" s="13"/>
      <c r="Z109" s="1"/>
      <c r="AE109" s="1">
        <v>9</v>
      </c>
      <c r="AL109" s="1"/>
    </row>
    <row r="110" spans="4:38" x14ac:dyDescent="0.3">
      <c r="D110" s="98"/>
      <c r="M110" s="1"/>
      <c r="S110" s="13">
        <v>7</v>
      </c>
      <c r="T110" s="13"/>
      <c r="U110" s="44"/>
      <c r="V110" s="13"/>
      <c r="W110" s="108"/>
      <c r="X110" s="13"/>
      <c r="Y110" s="13"/>
      <c r="Z110" s="1"/>
      <c r="AE110" s="1">
        <v>10</v>
      </c>
      <c r="AL110" s="1"/>
    </row>
    <row r="111" spans="4:38" x14ac:dyDescent="0.3">
      <c r="D111" s="98"/>
      <c r="M111" s="1"/>
      <c r="S111" s="13">
        <v>8</v>
      </c>
      <c r="T111" s="13"/>
      <c r="U111" s="44"/>
      <c r="V111" s="13"/>
      <c r="W111" s="108"/>
      <c r="X111" s="13"/>
      <c r="Y111" s="13"/>
      <c r="Z111" s="1"/>
      <c r="AE111" s="1" t="s">
        <v>20</v>
      </c>
      <c r="AL111" s="1"/>
    </row>
    <row r="112" spans="4:38" x14ac:dyDescent="0.3">
      <c r="D112" s="98"/>
      <c r="M112" s="1"/>
      <c r="S112" s="13">
        <v>9</v>
      </c>
      <c r="T112" s="13"/>
      <c r="U112" s="44"/>
      <c r="V112" s="13"/>
      <c r="W112" s="108"/>
      <c r="X112" s="13"/>
      <c r="Y112" s="13"/>
      <c r="Z112" s="1"/>
      <c r="AL112" s="1"/>
    </row>
    <row r="113" spans="4:38" x14ac:dyDescent="0.3">
      <c r="D113" s="98"/>
      <c r="M113" s="1"/>
      <c r="S113" s="13">
        <v>10</v>
      </c>
      <c r="T113" s="13"/>
      <c r="U113" s="44"/>
      <c r="V113" s="13"/>
      <c r="W113" s="108"/>
      <c r="X113" s="13"/>
      <c r="Y113" s="13"/>
      <c r="Z113" s="1"/>
      <c r="AL113" s="1"/>
    </row>
    <row r="114" spans="4:38" x14ac:dyDescent="0.3">
      <c r="D114" s="98"/>
      <c r="S114" s="13" t="s">
        <v>20</v>
      </c>
      <c r="T114" s="13"/>
      <c r="U114" s="44"/>
      <c r="V114" s="13"/>
      <c r="W114" s="108"/>
      <c r="X114" s="13"/>
      <c r="Y114" s="13"/>
    </row>
    <row r="115" spans="4:38" x14ac:dyDescent="0.3">
      <c r="D115" s="98"/>
      <c r="S115" s="13"/>
      <c r="T115" s="13"/>
      <c r="U115" s="44"/>
      <c r="V115" s="13"/>
      <c r="W115" s="108"/>
      <c r="X115" s="13"/>
      <c r="Y115" s="13"/>
    </row>
    <row r="116" spans="4:38" x14ac:dyDescent="0.3">
      <c r="D116" s="98"/>
      <c r="S116" s="13"/>
      <c r="T116" s="13"/>
      <c r="U116" s="44"/>
      <c r="V116" s="13"/>
      <c r="W116" s="108"/>
      <c r="X116" s="13"/>
      <c r="Y116" s="13"/>
    </row>
    <row r="117" spans="4:38" x14ac:dyDescent="0.3">
      <c r="D117" s="98"/>
      <c r="S117" s="13"/>
      <c r="T117" s="13"/>
    </row>
    <row r="118" spans="4:38" x14ac:dyDescent="0.3">
      <c r="D118" s="98"/>
      <c r="S118" s="13"/>
      <c r="T118" s="13"/>
    </row>
    <row r="119" spans="4:38" x14ac:dyDescent="0.3">
      <c r="D119" s="98"/>
      <c r="S119" s="13"/>
      <c r="T119" s="13"/>
    </row>
    <row r="120" spans="4:38" x14ac:dyDescent="0.3">
      <c r="D120" s="98"/>
      <c r="S120" s="13"/>
      <c r="T120" s="13"/>
    </row>
    <row r="121" spans="4:38" x14ac:dyDescent="0.3">
      <c r="D121" s="98"/>
      <c r="S121" s="13"/>
      <c r="T121" s="13"/>
    </row>
    <row r="122" spans="4:38" x14ac:dyDescent="0.3">
      <c r="D122" s="98"/>
      <c r="S122" s="13"/>
      <c r="T122" s="13"/>
    </row>
    <row r="123" spans="4:38" x14ac:dyDescent="0.3">
      <c r="D123" s="98"/>
      <c r="S123" s="13"/>
      <c r="T123" s="13"/>
    </row>
    <row r="124" spans="4:38" x14ac:dyDescent="0.3">
      <c r="D124" s="98"/>
      <c r="S124" s="13"/>
      <c r="T124" s="13"/>
    </row>
    <row r="125" spans="4:38" x14ac:dyDescent="0.3">
      <c r="D125" s="98"/>
      <c r="S125" s="13"/>
      <c r="T125" s="13"/>
    </row>
    <row r="126" spans="4:38" x14ac:dyDescent="0.3">
      <c r="D126" s="98"/>
      <c r="S126" s="13"/>
      <c r="T126" s="13"/>
    </row>
    <row r="127" spans="4:38" x14ac:dyDescent="0.3">
      <c r="D127" s="98"/>
      <c r="S127" s="13"/>
      <c r="T127" s="13"/>
    </row>
    <row r="128" spans="4:38" x14ac:dyDescent="0.3">
      <c r="D128" s="98"/>
      <c r="S128" s="13"/>
      <c r="T128" s="13"/>
    </row>
    <row r="129" spans="4:20" x14ac:dyDescent="0.3">
      <c r="D129" s="98"/>
      <c r="S129" s="13"/>
      <c r="T129" s="13"/>
    </row>
    <row r="130" spans="4:20" x14ac:dyDescent="0.3">
      <c r="D130" s="98"/>
      <c r="S130" s="13"/>
      <c r="T130" s="13"/>
    </row>
    <row r="131" spans="4:20" x14ac:dyDescent="0.3">
      <c r="D131" s="98"/>
      <c r="S131" s="13"/>
      <c r="T131" s="13"/>
    </row>
    <row r="132" spans="4:20" x14ac:dyDescent="0.3">
      <c r="D132" s="98"/>
      <c r="S132" s="13"/>
      <c r="T132" s="13"/>
    </row>
    <row r="133" spans="4:20" x14ac:dyDescent="0.3">
      <c r="D133" s="98"/>
      <c r="S133" s="13"/>
      <c r="T133" s="13"/>
    </row>
    <row r="134" spans="4:20" x14ac:dyDescent="0.3">
      <c r="D134" s="98"/>
      <c r="S134" s="13"/>
      <c r="T134" s="13"/>
    </row>
    <row r="135" spans="4:20" x14ac:dyDescent="0.3">
      <c r="D135" s="98"/>
      <c r="S135" s="13"/>
      <c r="T135" s="13"/>
    </row>
    <row r="136" spans="4:20" x14ac:dyDescent="0.3">
      <c r="D136" s="98"/>
      <c r="S136" s="13"/>
      <c r="T136" s="13"/>
    </row>
    <row r="137" spans="4:20" x14ac:dyDescent="0.3">
      <c r="D137" s="98"/>
      <c r="S137" s="13"/>
      <c r="T137" s="13"/>
    </row>
    <row r="138" spans="4:20" x14ac:dyDescent="0.3">
      <c r="D138" s="98"/>
      <c r="S138" s="13"/>
      <c r="T138" s="13"/>
    </row>
    <row r="139" spans="4:20" x14ac:dyDescent="0.3">
      <c r="D139" s="98"/>
      <c r="S139" s="13"/>
      <c r="T139" s="13"/>
    </row>
    <row r="140" spans="4:20" x14ac:dyDescent="0.3">
      <c r="D140" s="98"/>
      <c r="S140" s="13"/>
      <c r="T140" s="13"/>
    </row>
    <row r="141" spans="4:20" x14ac:dyDescent="0.3">
      <c r="D141" s="98"/>
      <c r="S141" s="13"/>
      <c r="T141" s="13"/>
    </row>
    <row r="142" spans="4:20" x14ac:dyDescent="0.3">
      <c r="D142" s="98"/>
      <c r="S142" s="13"/>
      <c r="T142" s="13"/>
    </row>
    <row r="143" spans="4:20" x14ac:dyDescent="0.3">
      <c r="D143" s="98"/>
      <c r="S143" s="13"/>
      <c r="T143" s="13"/>
    </row>
    <row r="144" spans="4:20" x14ac:dyDescent="0.3">
      <c r="D144" s="98"/>
      <c r="S144" s="13"/>
      <c r="T144" s="13"/>
    </row>
    <row r="145" spans="4:20" x14ac:dyDescent="0.3">
      <c r="D145" s="98"/>
      <c r="S145" s="13"/>
      <c r="T145" s="13"/>
    </row>
    <row r="146" spans="4:20" x14ac:dyDescent="0.3">
      <c r="D146" s="98"/>
      <c r="S146" s="13"/>
      <c r="T146" s="13"/>
    </row>
    <row r="147" spans="4:20" x14ac:dyDescent="0.3">
      <c r="D147" s="98"/>
      <c r="S147" s="13"/>
      <c r="T147" s="13"/>
    </row>
    <row r="148" spans="4:20" x14ac:dyDescent="0.3">
      <c r="D148" s="98"/>
      <c r="S148" s="13"/>
      <c r="T148" s="13"/>
    </row>
    <row r="149" spans="4:20" x14ac:dyDescent="0.3">
      <c r="D149" s="98"/>
      <c r="S149" s="13"/>
      <c r="T149" s="13"/>
    </row>
    <row r="150" spans="4:20" x14ac:dyDescent="0.3">
      <c r="D150" s="98"/>
      <c r="S150" s="13"/>
      <c r="T150" s="13"/>
    </row>
    <row r="151" spans="4:20" x14ac:dyDescent="0.3">
      <c r="D151" s="98"/>
      <c r="S151" s="13"/>
      <c r="T151" s="13"/>
    </row>
    <row r="152" spans="4:20" x14ac:dyDescent="0.3">
      <c r="D152" s="98"/>
      <c r="S152" s="13"/>
      <c r="T152" s="13"/>
    </row>
    <row r="153" spans="4:20" x14ac:dyDescent="0.3">
      <c r="D153" s="98"/>
      <c r="S153" s="13"/>
      <c r="T153" s="13"/>
    </row>
    <row r="154" spans="4:20" x14ac:dyDescent="0.3">
      <c r="D154" s="98"/>
      <c r="S154" s="13"/>
      <c r="T154" s="13"/>
    </row>
    <row r="155" spans="4:20" x14ac:dyDescent="0.3">
      <c r="D155" s="98"/>
      <c r="S155" s="13"/>
      <c r="T155" s="13"/>
    </row>
    <row r="156" spans="4:20" x14ac:dyDescent="0.3">
      <c r="D156" s="98"/>
      <c r="S156" s="13"/>
      <c r="T156" s="13"/>
    </row>
    <row r="157" spans="4:20" x14ac:dyDescent="0.3">
      <c r="D157" s="98"/>
      <c r="S157" s="13"/>
      <c r="T157" s="13"/>
    </row>
    <row r="158" spans="4:20" x14ac:dyDescent="0.3">
      <c r="D158" s="98"/>
      <c r="S158" s="13"/>
      <c r="T158" s="13"/>
    </row>
    <row r="159" spans="4:20" x14ac:dyDescent="0.3">
      <c r="D159" s="98"/>
      <c r="S159" s="13"/>
      <c r="T159" s="13"/>
    </row>
    <row r="160" spans="4:20" x14ac:dyDescent="0.3">
      <c r="D160" s="98"/>
      <c r="S160" s="13"/>
      <c r="T160" s="13"/>
    </row>
    <row r="161" spans="4:20" x14ac:dyDescent="0.3">
      <c r="D161" s="98"/>
      <c r="S161" s="13"/>
      <c r="T161" s="13"/>
    </row>
    <row r="162" spans="4:20" x14ac:dyDescent="0.3">
      <c r="D162" s="98"/>
      <c r="S162" s="13"/>
      <c r="T162" s="13"/>
    </row>
    <row r="163" spans="4:20" x14ac:dyDescent="0.3">
      <c r="D163" s="98"/>
      <c r="S163" s="13"/>
      <c r="T163" s="13"/>
    </row>
    <row r="164" spans="4:20" x14ac:dyDescent="0.3">
      <c r="D164" s="98"/>
      <c r="S164" s="13"/>
      <c r="T164" s="13"/>
    </row>
    <row r="165" spans="4:20" x14ac:dyDescent="0.3">
      <c r="D165" s="98"/>
      <c r="S165" s="13"/>
      <c r="T165" s="13"/>
    </row>
    <row r="166" spans="4:20" x14ac:dyDescent="0.3">
      <c r="D166" s="98"/>
      <c r="S166" s="13"/>
      <c r="T166" s="13"/>
    </row>
    <row r="167" spans="4:20" x14ac:dyDescent="0.3">
      <c r="D167" s="98"/>
      <c r="S167" s="13"/>
      <c r="T167" s="13"/>
    </row>
    <row r="168" spans="4:20" x14ac:dyDescent="0.3">
      <c r="D168" s="98"/>
      <c r="S168" s="13"/>
      <c r="T168" s="13"/>
    </row>
    <row r="169" spans="4:20" x14ac:dyDescent="0.3">
      <c r="D169" s="98"/>
      <c r="S169" s="13"/>
      <c r="T169" s="13"/>
    </row>
    <row r="170" spans="4:20" x14ac:dyDescent="0.3">
      <c r="D170" s="98"/>
      <c r="S170" s="13"/>
      <c r="T170" s="13"/>
    </row>
    <row r="171" spans="4:20" x14ac:dyDescent="0.3">
      <c r="D171" s="98"/>
      <c r="S171" s="13"/>
      <c r="T171" s="13"/>
    </row>
    <row r="172" spans="4:20" x14ac:dyDescent="0.3">
      <c r="D172" s="98"/>
      <c r="S172" s="13"/>
      <c r="T172" s="13"/>
    </row>
    <row r="173" spans="4:20" x14ac:dyDescent="0.3">
      <c r="D173" s="98"/>
      <c r="S173" s="13"/>
      <c r="T173" s="13"/>
    </row>
    <row r="174" spans="4:20" x14ac:dyDescent="0.3">
      <c r="D174" s="98"/>
      <c r="S174" s="13"/>
      <c r="T174" s="13"/>
    </row>
    <row r="175" spans="4:20" x14ac:dyDescent="0.3">
      <c r="D175" s="98"/>
      <c r="S175" s="13"/>
      <c r="T175" s="13"/>
    </row>
    <row r="176" spans="4:20" x14ac:dyDescent="0.3">
      <c r="D176" s="98"/>
      <c r="S176" s="13"/>
      <c r="T176" s="13"/>
    </row>
    <row r="177" spans="4:20" x14ac:dyDescent="0.3">
      <c r="D177" s="98"/>
      <c r="S177" s="13"/>
      <c r="T177" s="13"/>
    </row>
    <row r="178" spans="4:20" x14ac:dyDescent="0.3">
      <c r="D178" s="98"/>
      <c r="S178" s="13"/>
      <c r="T178" s="13"/>
    </row>
    <row r="179" spans="4:20" x14ac:dyDescent="0.3">
      <c r="D179" s="98"/>
      <c r="S179" s="13"/>
      <c r="T179" s="13"/>
    </row>
    <row r="180" spans="4:20" x14ac:dyDescent="0.3">
      <c r="D180" s="98"/>
      <c r="S180" s="13"/>
      <c r="T180" s="13"/>
    </row>
    <row r="181" spans="4:20" x14ac:dyDescent="0.3">
      <c r="D181" s="98"/>
      <c r="S181" s="13"/>
      <c r="T181" s="13"/>
    </row>
    <row r="182" spans="4:20" x14ac:dyDescent="0.3">
      <c r="D182" s="98"/>
      <c r="S182" s="13"/>
      <c r="T182" s="13"/>
    </row>
    <row r="183" spans="4:20" x14ac:dyDescent="0.3">
      <c r="D183" s="98"/>
      <c r="S183" s="13"/>
      <c r="T183" s="13"/>
    </row>
    <row r="184" spans="4:20" x14ac:dyDescent="0.3">
      <c r="D184" s="98"/>
      <c r="S184" s="13"/>
      <c r="T184" s="13"/>
    </row>
    <row r="185" spans="4:20" x14ac:dyDescent="0.3">
      <c r="D185" s="98"/>
      <c r="S185" s="13"/>
      <c r="T185" s="13"/>
    </row>
    <row r="186" spans="4:20" x14ac:dyDescent="0.3">
      <c r="D186" s="98"/>
      <c r="S186" s="13"/>
      <c r="T186" s="13"/>
    </row>
    <row r="187" spans="4:20" x14ac:dyDescent="0.3">
      <c r="D187" s="98"/>
      <c r="S187" s="13"/>
      <c r="T187" s="13"/>
    </row>
    <row r="188" spans="4:20" x14ac:dyDescent="0.3">
      <c r="D188" s="98"/>
      <c r="S188" s="13"/>
      <c r="T188" s="13"/>
    </row>
    <row r="189" spans="4:20" x14ac:dyDescent="0.3">
      <c r="D189" s="98"/>
      <c r="S189" s="13"/>
      <c r="T189" s="13"/>
    </row>
    <row r="190" spans="4:20" x14ac:dyDescent="0.3">
      <c r="D190" s="98"/>
      <c r="S190" s="13"/>
      <c r="T190" s="13"/>
    </row>
    <row r="191" spans="4:20" x14ac:dyDescent="0.3">
      <c r="D191" s="98"/>
      <c r="S191" s="13"/>
      <c r="T191" s="13"/>
    </row>
    <row r="192" spans="4:20" x14ac:dyDescent="0.3">
      <c r="D192" s="98"/>
      <c r="S192" s="13"/>
      <c r="T192" s="13"/>
    </row>
    <row r="193" spans="4:20" x14ac:dyDescent="0.3">
      <c r="D193" s="98"/>
      <c r="S193" s="13"/>
      <c r="T193" s="13"/>
    </row>
    <row r="194" spans="4:20" x14ac:dyDescent="0.3">
      <c r="D194" s="98"/>
      <c r="S194" s="13"/>
      <c r="T194" s="13"/>
    </row>
    <row r="195" spans="4:20" x14ac:dyDescent="0.3">
      <c r="D195" s="98"/>
      <c r="S195" s="13"/>
      <c r="T195" s="13"/>
    </row>
    <row r="196" spans="4:20" x14ac:dyDescent="0.3">
      <c r="D196" s="98"/>
      <c r="S196" s="13"/>
      <c r="T196" s="13"/>
    </row>
    <row r="197" spans="4:20" x14ac:dyDescent="0.3">
      <c r="D197" s="98"/>
      <c r="S197" s="13"/>
      <c r="T197" s="13"/>
    </row>
    <row r="198" spans="4:20" x14ac:dyDescent="0.3">
      <c r="D198" s="98"/>
      <c r="S198" s="13"/>
      <c r="T198" s="13"/>
    </row>
    <row r="199" spans="4:20" x14ac:dyDescent="0.3">
      <c r="D199" s="98"/>
      <c r="S199" s="13"/>
      <c r="T199" s="13"/>
    </row>
    <row r="200" spans="4:20" x14ac:dyDescent="0.3">
      <c r="D200" s="98"/>
      <c r="S200" s="13"/>
      <c r="T200" s="13"/>
    </row>
    <row r="201" spans="4:20" x14ac:dyDescent="0.3">
      <c r="D201" s="98"/>
      <c r="S201" s="13"/>
      <c r="T201" s="13"/>
    </row>
    <row r="202" spans="4:20" x14ac:dyDescent="0.3">
      <c r="D202" s="98"/>
      <c r="S202" s="13"/>
      <c r="T202" s="13"/>
    </row>
    <row r="203" spans="4:20" x14ac:dyDescent="0.3">
      <c r="D203" s="98"/>
      <c r="S203" s="13"/>
      <c r="T203" s="13"/>
    </row>
    <row r="204" spans="4:20" x14ac:dyDescent="0.3">
      <c r="D204" s="98"/>
      <c r="S204" s="13"/>
      <c r="T204" s="13"/>
    </row>
    <row r="205" spans="4:20" x14ac:dyDescent="0.3">
      <c r="D205" s="98"/>
      <c r="S205" s="13"/>
      <c r="T205" s="13"/>
    </row>
    <row r="206" spans="4:20" x14ac:dyDescent="0.3">
      <c r="D206" s="98"/>
      <c r="S206" s="13"/>
      <c r="T206" s="13"/>
    </row>
    <row r="207" spans="4:20" x14ac:dyDescent="0.3">
      <c r="D207" s="98"/>
      <c r="S207" s="13"/>
      <c r="T207" s="13"/>
    </row>
    <row r="208" spans="4:20" x14ac:dyDescent="0.3">
      <c r="D208" s="98"/>
      <c r="S208" s="13"/>
      <c r="T208" s="13"/>
    </row>
    <row r="209" spans="4:20" x14ac:dyDescent="0.3">
      <c r="D209" s="98"/>
      <c r="S209" s="13"/>
      <c r="T209" s="13"/>
    </row>
    <row r="210" spans="4:20" x14ac:dyDescent="0.3">
      <c r="D210" s="98"/>
      <c r="S210" s="13"/>
      <c r="T210" s="13"/>
    </row>
    <row r="211" spans="4:20" x14ac:dyDescent="0.3">
      <c r="D211" s="98"/>
      <c r="S211" s="13"/>
      <c r="T211" s="13"/>
    </row>
    <row r="212" spans="4:20" x14ac:dyDescent="0.3">
      <c r="D212" s="98"/>
      <c r="S212" s="13"/>
      <c r="T212" s="13"/>
    </row>
    <row r="213" spans="4:20" x14ac:dyDescent="0.3">
      <c r="D213" s="98"/>
      <c r="S213" s="13"/>
      <c r="T213" s="13"/>
    </row>
    <row r="214" spans="4:20" x14ac:dyDescent="0.3">
      <c r="D214" s="98"/>
      <c r="S214" s="13"/>
      <c r="T214" s="13"/>
    </row>
    <row r="215" spans="4:20" x14ac:dyDescent="0.3">
      <c r="D215" s="98"/>
      <c r="S215" s="13"/>
      <c r="T215" s="13"/>
    </row>
    <row r="216" spans="4:20" x14ac:dyDescent="0.3">
      <c r="D216" s="98"/>
      <c r="S216" s="13"/>
      <c r="T216" s="13"/>
    </row>
    <row r="217" spans="4:20" x14ac:dyDescent="0.3">
      <c r="D217" s="98"/>
      <c r="S217" s="13"/>
      <c r="T217" s="13"/>
    </row>
    <row r="218" spans="4:20" x14ac:dyDescent="0.3">
      <c r="D218" s="98"/>
      <c r="S218" s="13"/>
      <c r="T218" s="13"/>
    </row>
    <row r="219" spans="4:20" x14ac:dyDescent="0.3">
      <c r="D219" s="98"/>
      <c r="S219" s="13"/>
      <c r="T219" s="13"/>
    </row>
    <row r="220" spans="4:20" x14ac:dyDescent="0.3">
      <c r="D220" s="98"/>
      <c r="S220" s="13"/>
      <c r="T220" s="13"/>
    </row>
    <row r="221" spans="4:20" x14ac:dyDescent="0.3">
      <c r="D221" s="98"/>
      <c r="S221" s="13"/>
      <c r="T221" s="13"/>
    </row>
    <row r="222" spans="4:20" x14ac:dyDescent="0.3">
      <c r="D222" s="98"/>
      <c r="S222" s="13"/>
      <c r="T222" s="13"/>
    </row>
    <row r="223" spans="4:20" x14ac:dyDescent="0.3">
      <c r="D223" s="98"/>
      <c r="S223" s="13"/>
      <c r="T223" s="13"/>
    </row>
    <row r="224" spans="4:20" x14ac:dyDescent="0.3">
      <c r="D224" s="98"/>
      <c r="S224" s="13"/>
      <c r="T224" s="13"/>
    </row>
    <row r="225" spans="4:20" x14ac:dyDescent="0.3">
      <c r="D225" s="98"/>
      <c r="S225" s="13"/>
      <c r="T225" s="13"/>
    </row>
    <row r="226" spans="4:20" x14ac:dyDescent="0.3">
      <c r="D226" s="98"/>
      <c r="S226" s="13"/>
      <c r="T226" s="13"/>
    </row>
    <row r="227" spans="4:20" x14ac:dyDescent="0.3">
      <c r="D227" s="98"/>
      <c r="S227" s="13"/>
      <c r="T227" s="13"/>
    </row>
    <row r="228" spans="4:20" x14ac:dyDescent="0.3">
      <c r="D228" s="98"/>
      <c r="S228" s="13"/>
      <c r="T228" s="13"/>
    </row>
    <row r="229" spans="4:20" x14ac:dyDescent="0.3">
      <c r="D229" s="98"/>
      <c r="S229" s="13"/>
      <c r="T229" s="13"/>
    </row>
    <row r="230" spans="4:20" x14ac:dyDescent="0.3">
      <c r="D230" s="98"/>
      <c r="S230" s="13"/>
      <c r="T230" s="13"/>
    </row>
    <row r="231" spans="4:20" x14ac:dyDescent="0.3">
      <c r="D231" s="98"/>
      <c r="S231" s="13"/>
      <c r="T231" s="13"/>
    </row>
    <row r="232" spans="4:20" x14ac:dyDescent="0.3">
      <c r="D232" s="98"/>
      <c r="S232" s="13"/>
      <c r="T232" s="13"/>
    </row>
    <row r="233" spans="4:20" x14ac:dyDescent="0.3">
      <c r="D233" s="98"/>
      <c r="S233" s="13"/>
      <c r="T233" s="13"/>
    </row>
    <row r="234" spans="4:20" x14ac:dyDescent="0.3">
      <c r="D234" s="98"/>
      <c r="S234" s="13"/>
      <c r="T234" s="13"/>
    </row>
    <row r="235" spans="4:20" x14ac:dyDescent="0.3">
      <c r="D235" s="98"/>
      <c r="S235" s="13"/>
      <c r="T235" s="13"/>
    </row>
    <row r="236" spans="4:20" x14ac:dyDescent="0.3">
      <c r="D236" s="98"/>
      <c r="S236" s="13"/>
      <c r="T236" s="13"/>
    </row>
    <row r="237" spans="4:20" x14ac:dyDescent="0.3">
      <c r="D237" s="98"/>
      <c r="S237" s="13"/>
      <c r="T237" s="13"/>
    </row>
    <row r="238" spans="4:20" x14ac:dyDescent="0.3">
      <c r="D238" s="98"/>
      <c r="S238" s="13"/>
      <c r="T238" s="13"/>
    </row>
    <row r="239" spans="4:20" x14ac:dyDescent="0.3">
      <c r="D239" s="98"/>
      <c r="S239" s="13"/>
      <c r="T239" s="13"/>
    </row>
    <row r="240" spans="4:20" x14ac:dyDescent="0.3">
      <c r="D240" s="98"/>
      <c r="S240" s="13"/>
      <c r="T240" s="13"/>
    </row>
    <row r="241" spans="4:20" x14ac:dyDescent="0.3">
      <c r="D241" s="98"/>
      <c r="S241" s="13"/>
      <c r="T241" s="13"/>
    </row>
    <row r="242" spans="4:20" x14ac:dyDescent="0.3">
      <c r="D242" s="98"/>
      <c r="S242" s="13"/>
      <c r="T242" s="13"/>
    </row>
    <row r="243" spans="4:20" x14ac:dyDescent="0.3">
      <c r="D243" s="98"/>
      <c r="S243" s="13"/>
      <c r="T243" s="13"/>
    </row>
    <row r="244" spans="4:20" x14ac:dyDescent="0.3">
      <c r="D244" s="98"/>
      <c r="S244" s="13"/>
      <c r="T244" s="13"/>
    </row>
    <row r="245" spans="4:20" x14ac:dyDescent="0.3">
      <c r="D245" s="98"/>
      <c r="S245" s="13"/>
      <c r="T245" s="13"/>
    </row>
    <row r="246" spans="4:20" x14ac:dyDescent="0.3">
      <c r="D246" s="98"/>
      <c r="S246" s="13"/>
      <c r="T246" s="13"/>
    </row>
    <row r="247" spans="4:20" x14ac:dyDescent="0.3">
      <c r="D247" s="98"/>
      <c r="S247" s="13"/>
      <c r="T247" s="13"/>
    </row>
    <row r="248" spans="4:20" x14ac:dyDescent="0.3">
      <c r="D248" s="98"/>
      <c r="S248" s="13"/>
      <c r="T248" s="13"/>
    </row>
    <row r="249" spans="4:20" x14ac:dyDescent="0.3">
      <c r="D249" s="98"/>
      <c r="S249" s="13"/>
      <c r="T249" s="13"/>
    </row>
    <row r="250" spans="4:20" x14ac:dyDescent="0.3">
      <c r="D250" s="98"/>
      <c r="S250" s="13"/>
      <c r="T250" s="13"/>
    </row>
    <row r="251" spans="4:20" x14ac:dyDescent="0.3">
      <c r="D251" s="98"/>
      <c r="S251" s="13"/>
      <c r="T251" s="13"/>
    </row>
    <row r="252" spans="4:20" x14ac:dyDescent="0.3">
      <c r="D252" s="98"/>
      <c r="S252" s="13"/>
      <c r="T252" s="13"/>
    </row>
    <row r="253" spans="4:20" x14ac:dyDescent="0.3">
      <c r="D253" s="98"/>
      <c r="S253" s="13"/>
      <c r="T253" s="13"/>
    </row>
    <row r="254" spans="4:20" x14ac:dyDescent="0.3">
      <c r="D254" s="98"/>
      <c r="S254" s="13"/>
      <c r="T254" s="13"/>
    </row>
    <row r="255" spans="4:20" x14ac:dyDescent="0.3">
      <c r="D255" s="98"/>
      <c r="S255" s="13"/>
      <c r="T255" s="13"/>
    </row>
    <row r="256" spans="4:20" x14ac:dyDescent="0.3">
      <c r="D256" s="98"/>
      <c r="S256" s="13"/>
      <c r="T256" s="13"/>
    </row>
    <row r="257" spans="4:20" x14ac:dyDescent="0.3">
      <c r="D257" s="98"/>
      <c r="S257" s="13"/>
      <c r="T257" s="13"/>
    </row>
    <row r="258" spans="4:20" x14ac:dyDescent="0.3">
      <c r="D258" s="98"/>
      <c r="S258" s="13"/>
      <c r="T258" s="13"/>
    </row>
    <row r="259" spans="4:20" x14ac:dyDescent="0.3">
      <c r="D259" s="98"/>
      <c r="S259" s="13"/>
      <c r="T259" s="13"/>
    </row>
    <row r="260" spans="4:20" x14ac:dyDescent="0.3">
      <c r="D260" s="98"/>
      <c r="S260" s="13"/>
      <c r="T260" s="13"/>
    </row>
    <row r="261" spans="4:20" x14ac:dyDescent="0.3">
      <c r="D261" s="98"/>
      <c r="S261" s="13"/>
      <c r="T261" s="13"/>
    </row>
    <row r="262" spans="4:20" x14ac:dyDescent="0.3">
      <c r="D262" s="98"/>
      <c r="S262" s="13"/>
      <c r="T262" s="13"/>
    </row>
    <row r="263" spans="4:20" x14ac:dyDescent="0.3">
      <c r="D263" s="98"/>
      <c r="S263" s="13"/>
      <c r="T263" s="13"/>
    </row>
    <row r="264" spans="4:20" x14ac:dyDescent="0.3">
      <c r="D264" s="98"/>
      <c r="S264" s="13"/>
      <c r="T264" s="13"/>
    </row>
    <row r="265" spans="4:20" x14ac:dyDescent="0.3">
      <c r="D265" s="98"/>
      <c r="S265" s="13"/>
      <c r="T265" s="13"/>
    </row>
    <row r="266" spans="4:20" x14ac:dyDescent="0.3">
      <c r="D266" s="98"/>
      <c r="S266" s="13"/>
      <c r="T266" s="13"/>
    </row>
    <row r="267" spans="4:20" x14ac:dyDescent="0.3">
      <c r="D267" s="98"/>
      <c r="S267" s="13"/>
      <c r="T267" s="13"/>
    </row>
    <row r="268" spans="4:20" x14ac:dyDescent="0.3">
      <c r="D268" s="98"/>
      <c r="S268" s="13"/>
      <c r="T268" s="13"/>
    </row>
    <row r="269" spans="4:20" x14ac:dyDescent="0.3">
      <c r="D269" s="98"/>
      <c r="S269" s="13"/>
      <c r="T269" s="13"/>
    </row>
    <row r="270" spans="4:20" x14ac:dyDescent="0.3">
      <c r="D270" s="98"/>
      <c r="S270" s="13"/>
      <c r="T270" s="13"/>
    </row>
    <row r="271" spans="4:20" x14ac:dyDescent="0.3">
      <c r="D271" s="98"/>
      <c r="S271" s="13"/>
      <c r="T271" s="13"/>
    </row>
    <row r="272" spans="4:20" x14ac:dyDescent="0.3">
      <c r="D272" s="98"/>
      <c r="S272" s="13"/>
      <c r="T272" s="13"/>
    </row>
    <row r="273" spans="4:20" x14ac:dyDescent="0.3">
      <c r="D273" s="98"/>
      <c r="S273" s="13"/>
      <c r="T273" s="13"/>
    </row>
    <row r="274" spans="4:20" x14ac:dyDescent="0.3">
      <c r="D274" s="98"/>
      <c r="S274" s="13"/>
      <c r="T274" s="13"/>
    </row>
    <row r="275" spans="4:20" x14ac:dyDescent="0.3">
      <c r="D275" s="98"/>
      <c r="S275" s="13"/>
      <c r="T275" s="13"/>
    </row>
    <row r="276" spans="4:20" x14ac:dyDescent="0.3">
      <c r="D276" s="98"/>
      <c r="S276" s="13"/>
      <c r="T276" s="13"/>
    </row>
    <row r="277" spans="4:20" x14ac:dyDescent="0.3">
      <c r="D277" s="98"/>
      <c r="S277" s="13"/>
      <c r="T277" s="13"/>
    </row>
    <row r="278" spans="4:20" x14ac:dyDescent="0.3">
      <c r="D278" s="98"/>
      <c r="S278" s="13"/>
      <c r="T278" s="13"/>
    </row>
    <row r="279" spans="4:20" x14ac:dyDescent="0.3">
      <c r="D279" s="98"/>
      <c r="S279" s="13"/>
      <c r="T279" s="13"/>
    </row>
    <row r="280" spans="4:20" x14ac:dyDescent="0.3">
      <c r="D280" s="98"/>
      <c r="S280" s="13"/>
      <c r="T280" s="13"/>
    </row>
    <row r="281" spans="4:20" x14ac:dyDescent="0.3">
      <c r="D281" s="98"/>
      <c r="S281" s="13"/>
      <c r="T281" s="13"/>
    </row>
    <row r="282" spans="4:20" x14ac:dyDescent="0.3">
      <c r="D282" s="98"/>
      <c r="S282" s="13"/>
      <c r="T282" s="13"/>
    </row>
    <row r="283" spans="4:20" x14ac:dyDescent="0.3">
      <c r="D283" s="98"/>
      <c r="S283" s="13"/>
      <c r="T283" s="13"/>
    </row>
    <row r="284" spans="4:20" x14ac:dyDescent="0.3">
      <c r="D284" s="98"/>
      <c r="S284" s="13"/>
      <c r="T284" s="13"/>
    </row>
    <row r="285" spans="4:20" x14ac:dyDescent="0.3">
      <c r="D285" s="98"/>
      <c r="S285" s="13"/>
      <c r="T285" s="13"/>
    </row>
    <row r="286" spans="4:20" x14ac:dyDescent="0.3">
      <c r="D286" s="98"/>
      <c r="S286" s="13"/>
      <c r="T286" s="13"/>
    </row>
    <row r="287" spans="4:20" x14ac:dyDescent="0.3">
      <c r="D287" s="98"/>
      <c r="S287" s="13"/>
      <c r="T287" s="13"/>
    </row>
    <row r="288" spans="4:20" x14ac:dyDescent="0.3">
      <c r="D288" s="98"/>
      <c r="S288" s="13"/>
      <c r="T288" s="13"/>
    </row>
    <row r="289" spans="4:20" x14ac:dyDescent="0.3">
      <c r="D289" s="98"/>
      <c r="S289" s="13"/>
      <c r="T289" s="13"/>
    </row>
    <row r="290" spans="4:20" x14ac:dyDescent="0.3">
      <c r="D290" s="98"/>
      <c r="S290" s="13"/>
      <c r="T290" s="13"/>
    </row>
    <row r="291" spans="4:20" x14ac:dyDescent="0.3">
      <c r="D291" s="98"/>
      <c r="S291" s="13"/>
      <c r="T291" s="13"/>
    </row>
    <row r="292" spans="4:20" x14ac:dyDescent="0.3">
      <c r="D292" s="98"/>
      <c r="S292" s="13"/>
      <c r="T292" s="13"/>
    </row>
    <row r="293" spans="4:20" x14ac:dyDescent="0.3">
      <c r="D293" s="98"/>
      <c r="S293" s="13"/>
      <c r="T293" s="13"/>
    </row>
    <row r="294" spans="4:20" x14ac:dyDescent="0.3">
      <c r="D294" s="98"/>
      <c r="S294" s="13"/>
      <c r="T294" s="13"/>
    </row>
    <row r="295" spans="4:20" x14ac:dyDescent="0.3">
      <c r="D295" s="98"/>
      <c r="S295" s="13"/>
      <c r="T295" s="13"/>
    </row>
    <row r="296" spans="4:20" x14ac:dyDescent="0.3">
      <c r="D296" s="98"/>
      <c r="S296" s="13"/>
      <c r="T296" s="13"/>
    </row>
    <row r="297" spans="4:20" x14ac:dyDescent="0.3">
      <c r="D297" s="98"/>
      <c r="S297" s="13"/>
      <c r="T297" s="13"/>
    </row>
    <row r="298" spans="4:20" x14ac:dyDescent="0.3">
      <c r="D298" s="98"/>
      <c r="S298" s="13"/>
      <c r="T298" s="13"/>
    </row>
    <row r="299" spans="4:20" x14ac:dyDescent="0.3">
      <c r="D299" s="98"/>
      <c r="S299" s="13"/>
      <c r="T299" s="13"/>
    </row>
    <row r="300" spans="4:20" x14ac:dyDescent="0.3">
      <c r="D300" s="98"/>
      <c r="S300" s="13"/>
      <c r="T300" s="13"/>
    </row>
    <row r="301" spans="4:20" x14ac:dyDescent="0.3">
      <c r="D301" s="98"/>
      <c r="S301" s="13"/>
      <c r="T301" s="13"/>
    </row>
    <row r="302" spans="4:20" x14ac:dyDescent="0.3">
      <c r="D302" s="98"/>
      <c r="S302" s="13"/>
      <c r="T302" s="13"/>
    </row>
    <row r="303" spans="4:20" x14ac:dyDescent="0.3">
      <c r="D303" s="98"/>
      <c r="S303" s="13"/>
      <c r="T303" s="13"/>
    </row>
    <row r="304" spans="4:20" x14ac:dyDescent="0.3">
      <c r="D304" s="98"/>
      <c r="S304" s="13"/>
      <c r="T304" s="13"/>
    </row>
    <row r="305" spans="4:20" x14ac:dyDescent="0.3">
      <c r="D305" s="98"/>
      <c r="S305" s="13"/>
      <c r="T305" s="13"/>
    </row>
    <row r="306" spans="4:20" x14ac:dyDescent="0.3">
      <c r="D306" s="98"/>
      <c r="S306" s="13"/>
      <c r="T306" s="13"/>
    </row>
    <row r="307" spans="4:20" x14ac:dyDescent="0.3">
      <c r="D307" s="98"/>
      <c r="S307" s="13"/>
      <c r="T307" s="13"/>
    </row>
    <row r="308" spans="4:20" x14ac:dyDescent="0.3">
      <c r="D308" s="98"/>
      <c r="S308" s="13"/>
      <c r="T308" s="13"/>
    </row>
    <row r="309" spans="4:20" x14ac:dyDescent="0.3">
      <c r="D309" s="98"/>
      <c r="S309" s="13"/>
      <c r="T309" s="13"/>
    </row>
    <row r="310" spans="4:20" x14ac:dyDescent="0.3">
      <c r="D310" s="98"/>
      <c r="S310" s="13"/>
      <c r="T310" s="13"/>
    </row>
    <row r="311" spans="4:20" x14ac:dyDescent="0.3">
      <c r="D311" s="98"/>
      <c r="S311" s="13"/>
      <c r="T311" s="13"/>
    </row>
    <row r="312" spans="4:20" x14ac:dyDescent="0.3">
      <c r="D312" s="98"/>
      <c r="S312" s="13"/>
      <c r="T312" s="13"/>
    </row>
    <row r="313" spans="4:20" x14ac:dyDescent="0.3">
      <c r="D313" s="98"/>
      <c r="S313" s="13"/>
      <c r="T313" s="13"/>
    </row>
    <row r="314" spans="4:20" x14ac:dyDescent="0.3">
      <c r="D314" s="98"/>
      <c r="S314" s="13"/>
      <c r="T314" s="13"/>
    </row>
    <row r="315" spans="4:20" x14ac:dyDescent="0.3">
      <c r="D315" s="98"/>
      <c r="S315" s="13"/>
      <c r="T315" s="13"/>
    </row>
    <row r="316" spans="4:20" x14ac:dyDescent="0.3">
      <c r="D316" s="98"/>
      <c r="S316" s="13"/>
      <c r="T316" s="13"/>
    </row>
    <row r="317" spans="4:20" x14ac:dyDescent="0.3">
      <c r="D317" s="98"/>
      <c r="S317" s="13"/>
      <c r="T317" s="13"/>
    </row>
    <row r="318" spans="4:20" x14ac:dyDescent="0.3">
      <c r="D318" s="98"/>
      <c r="S318" s="13"/>
      <c r="T318" s="13"/>
    </row>
    <row r="319" spans="4:20" x14ac:dyDescent="0.3">
      <c r="D319" s="98"/>
      <c r="S319" s="13"/>
      <c r="T319" s="13"/>
    </row>
    <row r="320" spans="4:20" x14ac:dyDescent="0.3">
      <c r="D320" s="98"/>
      <c r="S320" s="13"/>
      <c r="T320" s="13"/>
    </row>
    <row r="321" spans="4:20" x14ac:dyDescent="0.3">
      <c r="D321" s="98"/>
      <c r="S321" s="13"/>
      <c r="T321" s="13"/>
    </row>
    <row r="322" spans="4:20" x14ac:dyDescent="0.3">
      <c r="D322" s="98"/>
      <c r="S322" s="13"/>
      <c r="T322" s="13"/>
    </row>
    <row r="323" spans="4:20" x14ac:dyDescent="0.3">
      <c r="D323" s="98"/>
      <c r="S323" s="13"/>
      <c r="T323" s="13"/>
    </row>
    <row r="324" spans="4:20" x14ac:dyDescent="0.3">
      <c r="D324" s="98"/>
      <c r="S324" s="13"/>
      <c r="T324" s="13"/>
    </row>
    <row r="325" spans="4:20" x14ac:dyDescent="0.3">
      <c r="D325" s="98"/>
      <c r="S325" s="13"/>
      <c r="T325" s="13"/>
    </row>
    <row r="326" spans="4:20" x14ac:dyDescent="0.3">
      <c r="D326" s="98"/>
      <c r="S326" s="13"/>
      <c r="T326" s="13"/>
    </row>
    <row r="327" spans="4:20" x14ac:dyDescent="0.3">
      <c r="D327" s="98"/>
      <c r="S327" s="13"/>
      <c r="T327" s="13"/>
    </row>
    <row r="328" spans="4:20" x14ac:dyDescent="0.3">
      <c r="D328" s="98"/>
      <c r="S328" s="13"/>
      <c r="T328" s="13"/>
    </row>
    <row r="329" spans="4:20" x14ac:dyDescent="0.3">
      <c r="D329" s="98"/>
      <c r="S329" s="13"/>
      <c r="T329" s="13"/>
    </row>
    <row r="330" spans="4:20" x14ac:dyDescent="0.3">
      <c r="D330" s="98"/>
      <c r="S330" s="13"/>
      <c r="T330" s="13"/>
    </row>
    <row r="331" spans="4:20" x14ac:dyDescent="0.3">
      <c r="D331" s="98"/>
      <c r="S331" s="13"/>
      <c r="T331" s="13"/>
    </row>
    <row r="332" spans="4:20" x14ac:dyDescent="0.3">
      <c r="D332" s="98"/>
      <c r="S332" s="13"/>
      <c r="T332" s="13"/>
    </row>
    <row r="333" spans="4:20" x14ac:dyDescent="0.3">
      <c r="D333" s="98"/>
      <c r="S333" s="13"/>
      <c r="T333" s="13"/>
    </row>
    <row r="334" spans="4:20" x14ac:dyDescent="0.3">
      <c r="D334" s="98"/>
      <c r="S334" s="13"/>
      <c r="T334" s="13"/>
    </row>
    <row r="335" spans="4:20" x14ac:dyDescent="0.3">
      <c r="D335" s="98"/>
      <c r="S335" s="13"/>
      <c r="T335" s="13"/>
    </row>
    <row r="336" spans="4:20" x14ac:dyDescent="0.3">
      <c r="D336" s="98"/>
      <c r="S336" s="13"/>
      <c r="T336" s="13"/>
    </row>
    <row r="337" spans="4:20" x14ac:dyDescent="0.3">
      <c r="D337" s="98"/>
      <c r="S337" s="13"/>
      <c r="T337" s="13"/>
    </row>
    <row r="338" spans="4:20" x14ac:dyDescent="0.3">
      <c r="D338" s="98"/>
      <c r="S338" s="13"/>
      <c r="T338" s="13"/>
    </row>
    <row r="339" spans="4:20" x14ac:dyDescent="0.3">
      <c r="D339" s="98"/>
      <c r="S339" s="13"/>
      <c r="T339" s="13"/>
    </row>
    <row r="340" spans="4:20" x14ac:dyDescent="0.3">
      <c r="D340" s="98"/>
      <c r="S340" s="13"/>
      <c r="T340" s="13"/>
    </row>
    <row r="341" spans="4:20" x14ac:dyDescent="0.3">
      <c r="D341" s="98"/>
      <c r="S341" s="13"/>
      <c r="T341" s="13"/>
    </row>
    <row r="342" spans="4:20" x14ac:dyDescent="0.3">
      <c r="D342" s="98"/>
      <c r="S342" s="13"/>
      <c r="T342" s="13"/>
    </row>
    <row r="343" spans="4:20" x14ac:dyDescent="0.3">
      <c r="D343" s="98"/>
      <c r="S343" s="13"/>
      <c r="T343" s="13"/>
    </row>
    <row r="344" spans="4:20" x14ac:dyDescent="0.3">
      <c r="D344" s="98"/>
      <c r="S344" s="13"/>
      <c r="T344" s="13"/>
    </row>
    <row r="345" spans="4:20" x14ac:dyDescent="0.3">
      <c r="D345" s="98"/>
      <c r="S345" s="13"/>
      <c r="T345" s="13"/>
    </row>
    <row r="346" spans="4:20" x14ac:dyDescent="0.3">
      <c r="D346" s="98"/>
      <c r="S346" s="13"/>
      <c r="T346" s="13"/>
    </row>
    <row r="347" spans="4:20" x14ac:dyDescent="0.3">
      <c r="D347" s="98"/>
      <c r="S347" s="13"/>
      <c r="T347" s="13"/>
    </row>
    <row r="348" spans="4:20" x14ac:dyDescent="0.3">
      <c r="D348" s="98"/>
      <c r="S348" s="13"/>
      <c r="T348" s="13"/>
    </row>
    <row r="349" spans="4:20" x14ac:dyDescent="0.3">
      <c r="D349" s="98"/>
      <c r="S349" s="13"/>
      <c r="T349" s="13"/>
    </row>
    <row r="350" spans="4:20" x14ac:dyDescent="0.3">
      <c r="D350" s="98"/>
      <c r="S350" s="13"/>
      <c r="T350" s="13"/>
    </row>
    <row r="351" spans="4:20" x14ac:dyDescent="0.3">
      <c r="D351" s="98"/>
      <c r="S351" s="13"/>
      <c r="T351" s="13"/>
    </row>
    <row r="352" spans="4:20" x14ac:dyDescent="0.3">
      <c r="D352" s="98"/>
      <c r="S352" s="13"/>
      <c r="T352" s="13"/>
    </row>
    <row r="353" spans="4:20" x14ac:dyDescent="0.3">
      <c r="D353" s="98"/>
      <c r="S353" s="13"/>
      <c r="T353" s="13"/>
    </row>
    <row r="354" spans="4:20" x14ac:dyDescent="0.3">
      <c r="D354" s="98"/>
      <c r="E354" s="13"/>
      <c r="S354" s="13"/>
      <c r="T354" s="13"/>
    </row>
    <row r="355" spans="4:20" x14ac:dyDescent="0.3">
      <c r="D355" s="98"/>
      <c r="E355" s="13"/>
      <c r="S355" s="13"/>
      <c r="T355" s="13"/>
    </row>
    <row r="356" spans="4:20" x14ac:dyDescent="0.3">
      <c r="D356" s="98"/>
      <c r="E356" s="13"/>
      <c r="S356" s="13"/>
      <c r="T356" s="13"/>
    </row>
    <row r="357" spans="4:20" x14ac:dyDescent="0.3">
      <c r="D357" s="98"/>
      <c r="E357" s="13"/>
      <c r="S357" s="13"/>
      <c r="T357" s="13"/>
    </row>
    <row r="358" spans="4:20" x14ac:dyDescent="0.3">
      <c r="D358" s="98"/>
      <c r="E358" s="13"/>
      <c r="S358" s="13"/>
      <c r="T358" s="13"/>
    </row>
    <row r="359" spans="4:20" x14ac:dyDescent="0.3">
      <c r="D359" s="98"/>
      <c r="E359" s="13"/>
      <c r="S359" s="13"/>
      <c r="T359" s="13"/>
    </row>
    <row r="360" spans="4:20" x14ac:dyDescent="0.3">
      <c r="D360" s="98"/>
      <c r="E360" s="13"/>
      <c r="S360" s="13"/>
      <c r="T360" s="13"/>
    </row>
    <row r="361" spans="4:20" x14ac:dyDescent="0.3">
      <c r="D361" s="98"/>
      <c r="E361" s="13"/>
      <c r="S361" s="13"/>
      <c r="T361" s="13"/>
    </row>
    <row r="362" spans="4:20" x14ac:dyDescent="0.3">
      <c r="D362" s="98"/>
      <c r="E362" s="13"/>
      <c r="S362" s="13"/>
      <c r="T362" s="13"/>
    </row>
    <row r="363" spans="4:20" x14ac:dyDescent="0.3">
      <c r="D363" s="98"/>
      <c r="E363" s="13"/>
      <c r="S363" s="13"/>
      <c r="T363" s="13"/>
    </row>
    <row r="364" spans="4:20" x14ac:dyDescent="0.3">
      <c r="D364" s="98"/>
      <c r="E364" s="13"/>
      <c r="S364" s="13"/>
      <c r="T364" s="13"/>
    </row>
    <row r="365" spans="4:20" x14ac:dyDescent="0.3">
      <c r="D365" s="98"/>
      <c r="E365" s="13"/>
      <c r="S365" s="13"/>
      <c r="T365" s="13"/>
    </row>
    <row r="366" spans="4:20" x14ac:dyDescent="0.3">
      <c r="D366" s="98"/>
      <c r="E366" s="13"/>
      <c r="S366" s="13"/>
      <c r="T366" s="13"/>
    </row>
    <row r="367" spans="4:20" x14ac:dyDescent="0.3">
      <c r="D367" s="98"/>
      <c r="E367" s="13"/>
      <c r="S367" s="13"/>
      <c r="T367" s="13"/>
    </row>
    <row r="368" spans="4:20" x14ac:dyDescent="0.3">
      <c r="D368" s="98"/>
      <c r="E368" s="13"/>
      <c r="S368" s="13"/>
      <c r="T368" s="13"/>
    </row>
    <row r="369" spans="4:20" x14ac:dyDescent="0.3">
      <c r="D369" s="98"/>
      <c r="E369" s="13"/>
      <c r="S369" s="13"/>
      <c r="T369" s="13"/>
    </row>
    <row r="370" spans="4:20" x14ac:dyDescent="0.3">
      <c r="D370" s="98"/>
      <c r="E370" s="13"/>
      <c r="S370" s="13"/>
      <c r="T370" s="13"/>
    </row>
    <row r="371" spans="4:20" x14ac:dyDescent="0.3">
      <c r="D371" s="98"/>
      <c r="E371" s="13"/>
      <c r="S371" s="13"/>
      <c r="T371" s="13"/>
    </row>
    <row r="372" spans="4:20" x14ac:dyDescent="0.3">
      <c r="D372" s="98"/>
      <c r="E372" s="13"/>
      <c r="S372" s="13"/>
      <c r="T372" s="13"/>
    </row>
    <row r="373" spans="4:20" x14ac:dyDescent="0.3">
      <c r="D373" s="98"/>
      <c r="E373" s="13"/>
      <c r="S373" s="13"/>
      <c r="T373" s="13"/>
    </row>
    <row r="374" spans="4:20" x14ac:dyDescent="0.3">
      <c r="D374" s="98"/>
      <c r="E374" s="13"/>
      <c r="S374" s="13"/>
      <c r="T374" s="13"/>
    </row>
    <row r="375" spans="4:20" x14ac:dyDescent="0.3">
      <c r="D375" s="98"/>
      <c r="E375" s="13"/>
      <c r="S375" s="13"/>
      <c r="T375" s="13"/>
    </row>
    <row r="376" spans="4:20" x14ac:dyDescent="0.3">
      <c r="D376" s="98"/>
      <c r="E376" s="13"/>
      <c r="S376" s="13"/>
      <c r="T376" s="13"/>
    </row>
    <row r="377" spans="4:20" x14ac:dyDescent="0.3">
      <c r="D377" s="98"/>
      <c r="E377" s="13"/>
      <c r="S377" s="13"/>
      <c r="T377" s="13"/>
    </row>
    <row r="378" spans="4:20" x14ac:dyDescent="0.3">
      <c r="D378" s="98"/>
      <c r="E378" s="13"/>
      <c r="S378" s="13"/>
      <c r="T378" s="13"/>
    </row>
    <row r="379" spans="4:20" x14ac:dyDescent="0.3">
      <c r="D379" s="98"/>
      <c r="E379" s="13"/>
      <c r="S379" s="13"/>
      <c r="T379" s="13"/>
    </row>
    <row r="380" spans="4:20" x14ac:dyDescent="0.3">
      <c r="D380" s="98"/>
      <c r="E380" s="13"/>
      <c r="S380" s="13"/>
      <c r="T380" s="13"/>
    </row>
    <row r="381" spans="4:20" x14ac:dyDescent="0.3">
      <c r="D381" s="98"/>
      <c r="E381" s="13"/>
      <c r="S381" s="13"/>
      <c r="T381" s="13"/>
    </row>
    <row r="382" spans="4:20" x14ac:dyDescent="0.3">
      <c r="D382" s="98"/>
      <c r="E382" s="13"/>
      <c r="S382" s="13"/>
      <c r="T382" s="13"/>
    </row>
    <row r="383" spans="4:20" x14ac:dyDescent="0.3">
      <c r="D383" s="98"/>
      <c r="E383" s="13"/>
      <c r="S383" s="13"/>
      <c r="T383" s="13"/>
    </row>
    <row r="384" spans="4:20" x14ac:dyDescent="0.3">
      <c r="D384" s="98"/>
      <c r="E384" s="13"/>
      <c r="S384" s="13"/>
      <c r="T384" s="13"/>
    </row>
    <row r="385" spans="4:20" x14ac:dyDescent="0.3">
      <c r="D385" s="98"/>
      <c r="E385" s="13"/>
      <c r="S385" s="13"/>
      <c r="T385" s="13"/>
    </row>
    <row r="386" spans="4:20" x14ac:dyDescent="0.3">
      <c r="D386" s="98"/>
      <c r="E386" s="13"/>
      <c r="S386" s="13"/>
      <c r="T386" s="13"/>
    </row>
    <row r="387" spans="4:20" x14ac:dyDescent="0.3">
      <c r="D387" s="98"/>
      <c r="E387" s="13"/>
      <c r="S387" s="13"/>
      <c r="T387" s="13"/>
    </row>
    <row r="388" spans="4:20" x14ac:dyDescent="0.3">
      <c r="D388" s="98"/>
      <c r="E388" s="13"/>
      <c r="S388" s="13"/>
      <c r="T388" s="13"/>
    </row>
    <row r="389" spans="4:20" x14ac:dyDescent="0.3">
      <c r="D389" s="98"/>
      <c r="E389" s="13"/>
      <c r="S389" s="13"/>
      <c r="T389" s="13"/>
    </row>
    <row r="390" spans="4:20" x14ac:dyDescent="0.3">
      <c r="D390" s="98"/>
      <c r="E390" s="13"/>
      <c r="S390" s="13"/>
      <c r="T390" s="13"/>
    </row>
    <row r="391" spans="4:20" x14ac:dyDescent="0.3">
      <c r="D391" s="98"/>
      <c r="E391" s="13"/>
      <c r="S391" s="13"/>
      <c r="T391" s="13"/>
    </row>
    <row r="392" spans="4:20" x14ac:dyDescent="0.3">
      <c r="D392" s="98"/>
      <c r="E392" s="13"/>
      <c r="S392" s="13"/>
      <c r="T392" s="13"/>
    </row>
    <row r="393" spans="4:20" x14ac:dyDescent="0.3">
      <c r="D393" s="98"/>
      <c r="E393" s="13"/>
      <c r="S393" s="13"/>
      <c r="T393" s="13"/>
    </row>
    <row r="394" spans="4:20" x14ac:dyDescent="0.3">
      <c r="D394" s="98"/>
      <c r="E394" s="13"/>
      <c r="S394" s="13"/>
      <c r="T394" s="13"/>
    </row>
    <row r="395" spans="4:20" x14ac:dyDescent="0.3">
      <c r="D395" s="98"/>
      <c r="E395" s="13"/>
      <c r="S395" s="13"/>
      <c r="T395" s="13"/>
    </row>
    <row r="396" spans="4:20" x14ac:dyDescent="0.3">
      <c r="D396" s="98"/>
      <c r="E396" s="13"/>
      <c r="S396" s="13"/>
      <c r="T396" s="13"/>
    </row>
    <row r="397" spans="4:20" x14ac:dyDescent="0.3">
      <c r="D397" s="98"/>
      <c r="E397" s="13"/>
      <c r="S397" s="13"/>
      <c r="T397" s="13"/>
    </row>
    <row r="398" spans="4:20" x14ac:dyDescent="0.3">
      <c r="D398" s="98"/>
      <c r="E398" s="13"/>
      <c r="S398" s="13"/>
      <c r="T398" s="13"/>
    </row>
    <row r="399" spans="4:20" x14ac:dyDescent="0.3">
      <c r="D399" s="98"/>
      <c r="E399" s="13"/>
      <c r="S399" s="13"/>
      <c r="T399" s="13"/>
    </row>
    <row r="400" spans="4:20" x14ac:dyDescent="0.3">
      <c r="D400" s="98"/>
      <c r="E400" s="13"/>
      <c r="S400" s="13"/>
      <c r="T400" s="13"/>
    </row>
    <row r="401" spans="4:20" x14ac:dyDescent="0.3">
      <c r="D401" s="98"/>
      <c r="E401" s="13"/>
      <c r="S401" s="13"/>
      <c r="T401" s="13"/>
    </row>
    <row r="402" spans="4:20" x14ac:dyDescent="0.3">
      <c r="D402" s="98"/>
      <c r="E402" s="13"/>
      <c r="S402" s="13"/>
      <c r="T402" s="13"/>
    </row>
    <row r="403" spans="4:20" x14ac:dyDescent="0.3">
      <c r="D403" s="98"/>
      <c r="E403" s="13"/>
      <c r="S403" s="13"/>
      <c r="T403" s="13"/>
    </row>
    <row r="404" spans="4:20" x14ac:dyDescent="0.3">
      <c r="D404" s="98"/>
      <c r="E404" s="13"/>
      <c r="S404" s="13"/>
      <c r="T404" s="13"/>
    </row>
    <row r="405" spans="4:20" x14ac:dyDescent="0.3">
      <c r="D405" s="98"/>
      <c r="E405" s="13"/>
      <c r="S405" s="13"/>
      <c r="T405" s="13"/>
    </row>
    <row r="406" spans="4:20" x14ac:dyDescent="0.3">
      <c r="D406" s="98"/>
      <c r="E406" s="13"/>
      <c r="S406" s="13"/>
      <c r="T406" s="13"/>
    </row>
    <row r="407" spans="4:20" x14ac:dyDescent="0.3">
      <c r="D407" s="98"/>
      <c r="E407" s="13"/>
      <c r="S407" s="13"/>
      <c r="T407" s="13"/>
    </row>
    <row r="408" spans="4:20" x14ac:dyDescent="0.3">
      <c r="D408" s="98"/>
      <c r="E408" s="13"/>
      <c r="S408" s="13"/>
      <c r="T408" s="13"/>
    </row>
    <row r="409" spans="4:20" x14ac:dyDescent="0.3">
      <c r="D409" s="98"/>
      <c r="E409" s="13"/>
      <c r="S409" s="13"/>
      <c r="T409" s="13"/>
    </row>
    <row r="410" spans="4:20" x14ac:dyDescent="0.3">
      <c r="D410" s="98"/>
      <c r="E410" s="13"/>
      <c r="S410" s="13"/>
      <c r="T410" s="13"/>
    </row>
    <row r="411" spans="4:20" x14ac:dyDescent="0.3">
      <c r="D411" s="98"/>
      <c r="E411" s="13"/>
      <c r="S411" s="13"/>
      <c r="T411" s="13"/>
    </row>
    <row r="412" spans="4:20" x14ac:dyDescent="0.3">
      <c r="D412" s="98"/>
      <c r="E412" s="13"/>
      <c r="S412" s="13"/>
      <c r="T412" s="13"/>
    </row>
    <row r="413" spans="4:20" x14ac:dyDescent="0.3">
      <c r="D413" s="98"/>
      <c r="E413" s="13"/>
      <c r="S413" s="13"/>
      <c r="T413" s="13"/>
    </row>
    <row r="414" spans="4:20" x14ac:dyDescent="0.3">
      <c r="D414" s="98"/>
      <c r="E414" s="13"/>
      <c r="S414" s="13"/>
      <c r="T414" s="13"/>
    </row>
    <row r="415" spans="4:20" x14ac:dyDescent="0.3">
      <c r="D415" s="98"/>
      <c r="E415" s="13"/>
      <c r="S415" s="13"/>
      <c r="T415" s="13"/>
    </row>
    <row r="416" spans="4:20" x14ac:dyDescent="0.3">
      <c r="D416" s="98"/>
      <c r="E416" s="13"/>
      <c r="S416" s="13"/>
      <c r="T416" s="13"/>
    </row>
    <row r="417" spans="4:20" x14ac:dyDescent="0.3">
      <c r="D417" s="98"/>
      <c r="E417" s="13"/>
      <c r="S417" s="13"/>
      <c r="T417" s="13"/>
    </row>
    <row r="418" spans="4:20" x14ac:dyDescent="0.3">
      <c r="D418" s="98"/>
      <c r="E418" s="13"/>
      <c r="S418" s="13"/>
      <c r="T418" s="13"/>
    </row>
    <row r="419" spans="4:20" x14ac:dyDescent="0.3">
      <c r="D419" s="98"/>
      <c r="E419" s="13"/>
      <c r="S419" s="13"/>
      <c r="T419" s="13"/>
    </row>
    <row r="420" spans="4:20" x14ac:dyDescent="0.3">
      <c r="D420" s="98"/>
      <c r="E420" s="13"/>
      <c r="S420" s="13"/>
      <c r="T420" s="13"/>
    </row>
    <row r="421" spans="4:20" x14ac:dyDescent="0.3">
      <c r="D421" s="98"/>
      <c r="E421" s="13"/>
      <c r="S421" s="13"/>
      <c r="T421" s="13"/>
    </row>
    <row r="422" spans="4:20" x14ac:dyDescent="0.3">
      <c r="D422" s="98"/>
      <c r="E422" s="13"/>
      <c r="S422" s="13"/>
      <c r="T422" s="13"/>
    </row>
    <row r="423" spans="4:20" x14ac:dyDescent="0.3">
      <c r="D423" s="98"/>
      <c r="E423" s="13"/>
      <c r="S423" s="13"/>
      <c r="T423" s="13"/>
    </row>
    <row r="424" spans="4:20" x14ac:dyDescent="0.3">
      <c r="D424" s="98"/>
      <c r="E424" s="13"/>
      <c r="S424" s="13"/>
      <c r="T424" s="13"/>
    </row>
    <row r="425" spans="4:20" x14ac:dyDescent="0.3">
      <c r="D425" s="98"/>
      <c r="E425" s="13"/>
      <c r="S425" s="13"/>
      <c r="T425" s="13"/>
    </row>
    <row r="426" spans="4:20" x14ac:dyDescent="0.3">
      <c r="D426" s="98"/>
      <c r="E426" s="13"/>
      <c r="S426" s="13"/>
      <c r="T426" s="13"/>
    </row>
    <row r="427" spans="4:20" x14ac:dyDescent="0.3">
      <c r="D427" s="98"/>
      <c r="E427" s="13"/>
      <c r="S427" s="13"/>
      <c r="T427" s="13"/>
    </row>
    <row r="428" spans="4:20" x14ac:dyDescent="0.3">
      <c r="D428" s="98"/>
      <c r="E428" s="13"/>
      <c r="S428" s="13"/>
      <c r="T428" s="13"/>
    </row>
    <row r="429" spans="4:20" x14ac:dyDescent="0.3">
      <c r="D429" s="98"/>
      <c r="E429" s="13"/>
      <c r="S429" s="13"/>
      <c r="T429" s="13"/>
    </row>
    <row r="430" spans="4:20" x14ac:dyDescent="0.3">
      <c r="D430" s="98"/>
      <c r="E430" s="13"/>
      <c r="S430" s="13"/>
      <c r="T430" s="13"/>
    </row>
    <row r="431" spans="4:20" x14ac:dyDescent="0.3">
      <c r="D431" s="98"/>
      <c r="E431" s="13"/>
      <c r="S431" s="13"/>
      <c r="T431" s="13"/>
    </row>
    <row r="432" spans="4:20" x14ac:dyDescent="0.3">
      <c r="D432" s="98"/>
      <c r="E432" s="13"/>
      <c r="S432" s="13"/>
      <c r="T432" s="13"/>
    </row>
    <row r="433" spans="4:20" x14ac:dyDescent="0.3">
      <c r="D433" s="98"/>
      <c r="E433" s="13"/>
      <c r="S433" s="13"/>
      <c r="T433" s="13"/>
    </row>
    <row r="434" spans="4:20" x14ac:dyDescent="0.3">
      <c r="D434" s="98"/>
      <c r="E434" s="13"/>
      <c r="S434" s="13"/>
      <c r="T434" s="13"/>
    </row>
    <row r="435" spans="4:20" x14ac:dyDescent="0.3">
      <c r="D435" s="98"/>
      <c r="E435" s="13"/>
      <c r="S435" s="13"/>
      <c r="T435" s="13"/>
    </row>
    <row r="436" spans="4:20" x14ac:dyDescent="0.3">
      <c r="D436" s="98"/>
      <c r="E436" s="13"/>
      <c r="S436" s="13"/>
      <c r="T436" s="13"/>
    </row>
    <row r="437" spans="4:20" x14ac:dyDescent="0.3">
      <c r="D437" s="98"/>
      <c r="E437" s="13"/>
      <c r="S437" s="13"/>
      <c r="T437" s="13"/>
    </row>
    <row r="438" spans="4:20" x14ac:dyDescent="0.3">
      <c r="D438" s="98"/>
      <c r="E438" s="13"/>
      <c r="S438" s="13"/>
      <c r="T438" s="13"/>
    </row>
    <row r="439" spans="4:20" x14ac:dyDescent="0.3">
      <c r="D439" s="98"/>
      <c r="E439" s="13"/>
      <c r="S439" s="13"/>
      <c r="T439" s="13"/>
    </row>
    <row r="440" spans="4:20" x14ac:dyDescent="0.3">
      <c r="D440" s="98"/>
      <c r="E440" s="13"/>
      <c r="S440" s="13"/>
      <c r="T440" s="13"/>
    </row>
    <row r="441" spans="4:20" x14ac:dyDescent="0.3">
      <c r="D441" s="98"/>
      <c r="E441" s="13"/>
      <c r="S441" s="13"/>
      <c r="T441" s="13"/>
    </row>
    <row r="442" spans="4:20" x14ac:dyDescent="0.3">
      <c r="D442" s="98"/>
      <c r="E442" s="13"/>
      <c r="S442" s="13"/>
      <c r="T442" s="13"/>
    </row>
    <row r="443" spans="4:20" x14ac:dyDescent="0.3">
      <c r="D443" s="98"/>
      <c r="E443" s="13"/>
      <c r="S443" s="13"/>
      <c r="T443" s="13"/>
    </row>
    <row r="444" spans="4:20" x14ac:dyDescent="0.3">
      <c r="D444" s="98"/>
      <c r="E444" s="13"/>
      <c r="S444" s="13"/>
      <c r="T444" s="13"/>
    </row>
    <row r="445" spans="4:20" x14ac:dyDescent="0.3">
      <c r="D445" s="98"/>
      <c r="E445" s="13"/>
      <c r="S445" s="13"/>
      <c r="T445" s="13"/>
    </row>
    <row r="446" spans="4:20" x14ac:dyDescent="0.3">
      <c r="D446" s="98"/>
      <c r="E446" s="13"/>
      <c r="S446" s="13"/>
      <c r="T446" s="13"/>
    </row>
    <row r="447" spans="4:20" x14ac:dyDescent="0.3">
      <c r="D447" s="98"/>
      <c r="E447" s="13"/>
      <c r="S447" s="13"/>
      <c r="T447" s="13"/>
    </row>
    <row r="448" spans="4:20" x14ac:dyDescent="0.3">
      <c r="D448" s="98"/>
      <c r="E448" s="13"/>
      <c r="S448" s="13"/>
      <c r="T448" s="13"/>
    </row>
    <row r="449" spans="4:20" x14ac:dyDescent="0.3">
      <c r="D449" s="98"/>
      <c r="E449" s="13"/>
      <c r="S449" s="13"/>
      <c r="T449" s="13"/>
    </row>
    <row r="450" spans="4:20" x14ac:dyDescent="0.3">
      <c r="D450" s="98"/>
      <c r="E450" s="13"/>
      <c r="S450" s="13"/>
      <c r="T450" s="13"/>
    </row>
    <row r="451" spans="4:20" x14ac:dyDescent="0.3">
      <c r="D451" s="98"/>
      <c r="E451" s="13"/>
      <c r="S451" s="13"/>
      <c r="T451" s="13"/>
    </row>
    <row r="452" spans="4:20" x14ac:dyDescent="0.3">
      <c r="D452" s="98"/>
      <c r="E452" s="13"/>
      <c r="S452" s="13"/>
      <c r="T452" s="13"/>
    </row>
    <row r="453" spans="4:20" x14ac:dyDescent="0.3">
      <c r="D453" s="98"/>
      <c r="E453" s="13"/>
      <c r="S453" s="13"/>
      <c r="T453" s="13"/>
    </row>
    <row r="454" spans="4:20" x14ac:dyDescent="0.3">
      <c r="D454" s="98"/>
      <c r="E454" s="13"/>
      <c r="S454" s="13"/>
      <c r="T454" s="13"/>
    </row>
    <row r="455" spans="4:20" x14ac:dyDescent="0.3">
      <c r="D455" s="98"/>
      <c r="E455" s="13"/>
      <c r="S455" s="13"/>
      <c r="T455" s="13"/>
    </row>
    <row r="456" spans="4:20" x14ac:dyDescent="0.3">
      <c r="D456" s="98"/>
      <c r="E456" s="13"/>
      <c r="S456" s="13"/>
      <c r="T456" s="13"/>
    </row>
    <row r="457" spans="4:20" x14ac:dyDescent="0.3">
      <c r="D457" s="98"/>
      <c r="E457" s="13"/>
      <c r="S457" s="13"/>
      <c r="T457" s="13"/>
    </row>
    <row r="458" spans="4:20" x14ac:dyDescent="0.3">
      <c r="D458" s="98"/>
      <c r="E458" s="13"/>
      <c r="S458" s="13"/>
      <c r="T458" s="13"/>
    </row>
    <row r="459" spans="4:20" x14ac:dyDescent="0.3">
      <c r="D459" s="98"/>
      <c r="E459" s="13"/>
      <c r="S459" s="13"/>
      <c r="T459" s="13"/>
    </row>
    <row r="460" spans="4:20" x14ac:dyDescent="0.3">
      <c r="D460" s="98"/>
      <c r="E460" s="13"/>
      <c r="S460" s="13"/>
      <c r="T460" s="13"/>
    </row>
    <row r="461" spans="4:20" x14ac:dyDescent="0.3">
      <c r="D461" s="98"/>
      <c r="E461" s="13"/>
      <c r="S461" s="13"/>
      <c r="T461" s="13"/>
    </row>
    <row r="462" spans="4:20" x14ac:dyDescent="0.3">
      <c r="D462" s="98"/>
      <c r="E462" s="13"/>
      <c r="S462" s="13"/>
      <c r="T462" s="13"/>
    </row>
    <row r="463" spans="4:20" x14ac:dyDescent="0.3">
      <c r="D463" s="98"/>
      <c r="E463" s="13"/>
      <c r="S463" s="13"/>
      <c r="T463" s="13"/>
    </row>
    <row r="464" spans="4:20" x14ac:dyDescent="0.3">
      <c r="D464" s="98"/>
      <c r="E464" s="13"/>
      <c r="S464" s="13"/>
      <c r="T464" s="13"/>
    </row>
    <row r="465" spans="4:20" x14ac:dyDescent="0.3">
      <c r="D465" s="98"/>
      <c r="E465" s="13"/>
      <c r="S465" s="13"/>
      <c r="T465" s="13"/>
    </row>
    <row r="466" spans="4:20" x14ac:dyDescent="0.3">
      <c r="D466" s="98"/>
      <c r="E466" s="13"/>
      <c r="S466" s="13"/>
      <c r="T466" s="13"/>
    </row>
    <row r="467" spans="4:20" x14ac:dyDescent="0.3">
      <c r="D467" s="98"/>
      <c r="E467" s="13"/>
      <c r="S467" s="13"/>
      <c r="T467" s="13"/>
    </row>
    <row r="468" spans="4:20" x14ac:dyDescent="0.3">
      <c r="D468" s="98"/>
      <c r="E468" s="13"/>
      <c r="S468" s="13"/>
      <c r="T468" s="13"/>
    </row>
    <row r="469" spans="4:20" x14ac:dyDescent="0.3">
      <c r="D469" s="98"/>
      <c r="E469" s="13"/>
      <c r="S469" s="13"/>
      <c r="T469" s="13"/>
    </row>
    <row r="470" spans="4:20" x14ac:dyDescent="0.3">
      <c r="D470" s="98"/>
      <c r="E470" s="13"/>
      <c r="S470" s="13"/>
      <c r="T470" s="13"/>
    </row>
    <row r="471" spans="4:20" x14ac:dyDescent="0.3">
      <c r="D471" s="98"/>
      <c r="E471" s="13"/>
      <c r="S471" s="13"/>
      <c r="T471" s="13"/>
    </row>
    <row r="472" spans="4:20" x14ac:dyDescent="0.3">
      <c r="D472" s="98"/>
      <c r="E472" s="13"/>
      <c r="S472" s="13"/>
      <c r="T472" s="13"/>
    </row>
    <row r="473" spans="4:20" x14ac:dyDescent="0.3">
      <c r="D473" s="98"/>
      <c r="E473" s="13"/>
      <c r="S473" s="13"/>
      <c r="T473" s="13"/>
    </row>
    <row r="474" spans="4:20" x14ac:dyDescent="0.3">
      <c r="D474" s="98"/>
      <c r="E474" s="13"/>
      <c r="S474" s="13"/>
      <c r="T474" s="13"/>
    </row>
    <row r="475" spans="4:20" x14ac:dyDescent="0.3">
      <c r="D475" s="98"/>
      <c r="E475" s="13"/>
      <c r="S475" s="13"/>
      <c r="T475" s="13"/>
    </row>
    <row r="476" spans="4:20" x14ac:dyDescent="0.3">
      <c r="D476" s="98"/>
      <c r="E476" s="13"/>
      <c r="S476" s="13"/>
      <c r="T476" s="13"/>
    </row>
    <row r="477" spans="4:20" x14ac:dyDescent="0.3">
      <c r="D477" s="98"/>
      <c r="E477" s="13"/>
      <c r="S477" s="13"/>
      <c r="T477" s="13"/>
    </row>
    <row r="478" spans="4:20" x14ac:dyDescent="0.3">
      <c r="D478" s="98"/>
      <c r="E478" s="13"/>
      <c r="S478" s="13"/>
      <c r="T478" s="13"/>
    </row>
    <row r="479" spans="4:20" x14ac:dyDescent="0.3">
      <c r="D479" s="98"/>
      <c r="E479" s="13"/>
      <c r="S479" s="13"/>
      <c r="T479" s="13"/>
    </row>
    <row r="480" spans="4:20" x14ac:dyDescent="0.3">
      <c r="D480" s="98"/>
      <c r="E480" s="13"/>
      <c r="S480" s="13"/>
      <c r="T480" s="13"/>
    </row>
    <row r="481" spans="4:20" x14ac:dyDescent="0.3">
      <c r="D481" s="98"/>
      <c r="E481" s="13"/>
      <c r="S481" s="13"/>
      <c r="T481" s="13"/>
    </row>
    <row r="482" spans="4:20" x14ac:dyDescent="0.3">
      <c r="D482" s="98"/>
      <c r="E482" s="13"/>
      <c r="S482" s="13"/>
      <c r="T482" s="13"/>
    </row>
    <row r="483" spans="4:20" x14ac:dyDescent="0.3">
      <c r="D483" s="98"/>
      <c r="E483" s="13"/>
      <c r="S483" s="13"/>
      <c r="T483" s="13"/>
    </row>
    <row r="484" spans="4:20" x14ac:dyDescent="0.3">
      <c r="D484" s="98"/>
      <c r="E484" s="13"/>
      <c r="S484" s="13"/>
      <c r="T484" s="13"/>
    </row>
    <row r="485" spans="4:20" x14ac:dyDescent="0.3">
      <c r="D485" s="98"/>
      <c r="E485" s="13"/>
      <c r="S485" s="13"/>
      <c r="T485" s="13"/>
    </row>
    <row r="486" spans="4:20" x14ac:dyDescent="0.3">
      <c r="D486" s="98"/>
      <c r="E486" s="13"/>
      <c r="S486" s="13"/>
      <c r="T486" s="13"/>
    </row>
    <row r="487" spans="4:20" x14ac:dyDescent="0.3">
      <c r="D487" s="98"/>
      <c r="E487" s="13"/>
      <c r="S487" s="13"/>
      <c r="T487" s="13"/>
    </row>
    <row r="488" spans="4:20" x14ac:dyDescent="0.3">
      <c r="D488" s="98"/>
      <c r="E488" s="13"/>
      <c r="S488" s="13"/>
      <c r="T488" s="13"/>
    </row>
    <row r="489" spans="4:20" x14ac:dyDescent="0.3">
      <c r="D489" s="98"/>
      <c r="E489" s="13"/>
      <c r="S489" s="13"/>
      <c r="T489" s="13"/>
    </row>
    <row r="490" spans="4:20" x14ac:dyDescent="0.3">
      <c r="D490" s="98"/>
      <c r="E490" s="13"/>
      <c r="S490" s="13"/>
      <c r="T490" s="13"/>
    </row>
    <row r="491" spans="4:20" x14ac:dyDescent="0.3">
      <c r="D491" s="98"/>
      <c r="E491" s="13"/>
      <c r="S491" s="13"/>
      <c r="T491" s="13"/>
    </row>
    <row r="492" spans="4:20" x14ac:dyDescent="0.3">
      <c r="D492" s="98"/>
      <c r="E492" s="13"/>
      <c r="S492" s="13"/>
      <c r="T492" s="13"/>
    </row>
    <row r="493" spans="4:20" x14ac:dyDescent="0.3">
      <c r="D493" s="98"/>
      <c r="E493" s="13"/>
      <c r="S493" s="13"/>
      <c r="T493" s="13"/>
    </row>
    <row r="494" spans="4:20" x14ac:dyDescent="0.3">
      <c r="D494" s="98"/>
      <c r="E494" s="13"/>
      <c r="S494" s="13"/>
      <c r="T494" s="13"/>
    </row>
    <row r="495" spans="4:20" x14ac:dyDescent="0.3">
      <c r="D495" s="98"/>
      <c r="E495" s="13"/>
      <c r="S495" s="13"/>
      <c r="T495" s="13"/>
    </row>
    <row r="496" spans="4:20" x14ac:dyDescent="0.3">
      <c r="D496" s="98"/>
      <c r="E496" s="13"/>
      <c r="S496" s="13"/>
      <c r="T496" s="13"/>
    </row>
    <row r="497" spans="4:20" x14ac:dyDescent="0.3">
      <c r="D497" s="98"/>
      <c r="E497" s="13"/>
      <c r="S497" s="13"/>
      <c r="T497" s="13"/>
    </row>
    <row r="498" spans="4:20" x14ac:dyDescent="0.3">
      <c r="D498" s="98"/>
      <c r="E498" s="13"/>
      <c r="S498" s="13"/>
      <c r="T498" s="13"/>
    </row>
    <row r="499" spans="4:20" x14ac:dyDescent="0.3">
      <c r="D499" s="98"/>
      <c r="E499" s="13"/>
      <c r="S499" s="13"/>
      <c r="T499" s="13"/>
    </row>
    <row r="500" spans="4:20" x14ac:dyDescent="0.3">
      <c r="D500" s="98"/>
      <c r="E500" s="13"/>
      <c r="S500" s="13"/>
      <c r="T500" s="13"/>
    </row>
    <row r="501" spans="4:20" x14ac:dyDescent="0.3">
      <c r="D501" s="98"/>
      <c r="E501" s="13"/>
      <c r="S501" s="13"/>
      <c r="T501" s="13"/>
    </row>
    <row r="502" spans="4:20" x14ac:dyDescent="0.3">
      <c r="D502" s="98"/>
      <c r="E502" s="13"/>
      <c r="S502" s="13"/>
      <c r="T502" s="13"/>
    </row>
    <row r="503" spans="4:20" x14ac:dyDescent="0.3">
      <c r="D503" s="98"/>
      <c r="E503" s="13"/>
      <c r="S503" s="13"/>
      <c r="T503" s="13"/>
    </row>
    <row r="504" spans="4:20" x14ac:dyDescent="0.3">
      <c r="D504" s="98"/>
      <c r="E504" s="13"/>
      <c r="S504" s="13"/>
      <c r="T504" s="13"/>
    </row>
    <row r="505" spans="4:20" x14ac:dyDescent="0.3">
      <c r="D505" s="98"/>
      <c r="E505" s="13"/>
      <c r="S505" s="13"/>
      <c r="T505" s="13"/>
    </row>
    <row r="506" spans="4:20" x14ac:dyDescent="0.3">
      <c r="D506" s="98"/>
      <c r="E506" s="13"/>
      <c r="S506" s="13"/>
      <c r="T506" s="13"/>
    </row>
    <row r="507" spans="4:20" x14ac:dyDescent="0.3">
      <c r="D507" s="98"/>
      <c r="E507" s="13"/>
      <c r="S507" s="13"/>
      <c r="T507" s="13"/>
    </row>
    <row r="508" spans="4:20" x14ac:dyDescent="0.3">
      <c r="D508" s="98"/>
      <c r="E508" s="13"/>
      <c r="S508" s="13"/>
      <c r="T508" s="13"/>
    </row>
    <row r="509" spans="4:20" x14ac:dyDescent="0.3">
      <c r="D509" s="98"/>
      <c r="E509" s="13"/>
      <c r="S509" s="13"/>
      <c r="T509" s="13"/>
    </row>
    <row r="510" spans="4:20" x14ac:dyDescent="0.3">
      <c r="D510" s="98"/>
      <c r="E510" s="13"/>
      <c r="S510" s="13"/>
      <c r="T510" s="13"/>
    </row>
    <row r="511" spans="4:20" x14ac:dyDescent="0.3">
      <c r="D511" s="98"/>
      <c r="E511" s="13"/>
      <c r="S511" s="13"/>
      <c r="T511" s="13"/>
    </row>
    <row r="512" spans="4:20" x14ac:dyDescent="0.3">
      <c r="D512" s="98"/>
      <c r="E512" s="13"/>
      <c r="S512" s="13"/>
      <c r="T512" s="13"/>
    </row>
    <row r="513" spans="4:20" x14ac:dyDescent="0.3">
      <c r="D513" s="98"/>
      <c r="E513" s="13"/>
      <c r="S513" s="13"/>
      <c r="T513" s="13"/>
    </row>
    <row r="514" spans="4:20" x14ac:dyDescent="0.3">
      <c r="D514" s="98"/>
      <c r="E514" s="13"/>
      <c r="S514" s="13"/>
      <c r="T514" s="13"/>
    </row>
    <row r="515" spans="4:20" x14ac:dyDescent="0.3">
      <c r="D515" s="98"/>
      <c r="E515" s="13"/>
      <c r="S515" s="13"/>
      <c r="T515" s="13"/>
    </row>
    <row r="516" spans="4:20" x14ac:dyDescent="0.3">
      <c r="D516" s="98"/>
      <c r="E516" s="13"/>
      <c r="S516" s="13"/>
      <c r="T516" s="13"/>
    </row>
    <row r="517" spans="4:20" x14ac:dyDescent="0.3">
      <c r="D517" s="98"/>
      <c r="E517" s="13"/>
      <c r="S517" s="13"/>
      <c r="T517" s="13"/>
    </row>
    <row r="518" spans="4:20" x14ac:dyDescent="0.3">
      <c r="D518" s="98"/>
      <c r="E518" s="13"/>
      <c r="S518" s="13"/>
      <c r="T518" s="13"/>
    </row>
    <row r="519" spans="4:20" x14ac:dyDescent="0.3">
      <c r="D519" s="98"/>
      <c r="E519" s="13"/>
      <c r="S519" s="13"/>
      <c r="T519" s="13"/>
    </row>
    <row r="520" spans="4:20" x14ac:dyDescent="0.3">
      <c r="D520" s="98"/>
      <c r="E520" s="13"/>
      <c r="S520" s="13"/>
      <c r="T520" s="13"/>
    </row>
    <row r="521" spans="4:20" x14ac:dyDescent="0.3">
      <c r="D521" s="98"/>
      <c r="E521" s="13"/>
      <c r="S521" s="13"/>
      <c r="T521" s="13"/>
    </row>
    <row r="522" spans="4:20" x14ac:dyDescent="0.3">
      <c r="D522" s="98"/>
      <c r="E522" s="13"/>
      <c r="S522" s="13"/>
      <c r="T522" s="13"/>
    </row>
    <row r="523" spans="4:20" x14ac:dyDescent="0.3">
      <c r="D523" s="98"/>
      <c r="E523" s="13"/>
      <c r="S523" s="13"/>
      <c r="T523" s="13"/>
    </row>
    <row r="524" spans="4:20" x14ac:dyDescent="0.3">
      <c r="D524" s="98"/>
      <c r="E524" s="13"/>
      <c r="S524" s="13"/>
      <c r="T524" s="13"/>
    </row>
    <row r="525" spans="4:20" x14ac:dyDescent="0.3">
      <c r="D525" s="98"/>
      <c r="E525" s="13"/>
      <c r="S525" s="13"/>
      <c r="T525" s="13"/>
    </row>
    <row r="526" spans="4:20" x14ac:dyDescent="0.3">
      <c r="D526" s="98"/>
      <c r="E526" s="13"/>
      <c r="S526" s="13"/>
      <c r="T526" s="13"/>
    </row>
    <row r="527" spans="4:20" x14ac:dyDescent="0.3">
      <c r="D527" s="98"/>
      <c r="E527" s="13"/>
      <c r="S527" s="13"/>
      <c r="T527" s="13"/>
    </row>
    <row r="528" spans="4:20" x14ac:dyDescent="0.3">
      <c r="D528" s="98"/>
      <c r="E528" s="13"/>
      <c r="S528" s="13"/>
      <c r="T528" s="13"/>
    </row>
    <row r="529" spans="4:20" x14ac:dyDescent="0.3">
      <c r="D529" s="98"/>
      <c r="E529" s="13"/>
      <c r="S529" s="13"/>
      <c r="T529" s="13"/>
    </row>
    <row r="530" spans="4:20" x14ac:dyDescent="0.3">
      <c r="D530" s="98"/>
      <c r="E530" s="13"/>
      <c r="S530" s="13"/>
      <c r="T530" s="13"/>
    </row>
    <row r="531" spans="4:20" x14ac:dyDescent="0.3">
      <c r="D531" s="98"/>
      <c r="E531" s="13"/>
      <c r="S531" s="13"/>
      <c r="T531" s="13"/>
    </row>
    <row r="532" spans="4:20" x14ac:dyDescent="0.3">
      <c r="D532" s="98"/>
      <c r="E532" s="13"/>
      <c r="S532" s="13"/>
      <c r="T532" s="13"/>
    </row>
    <row r="533" spans="4:20" x14ac:dyDescent="0.3">
      <c r="D533" s="98"/>
      <c r="E533" s="13"/>
      <c r="S533" s="13"/>
      <c r="T533" s="13"/>
    </row>
    <row r="534" spans="4:20" x14ac:dyDescent="0.3">
      <c r="D534" s="98"/>
      <c r="E534" s="13"/>
      <c r="S534" s="13"/>
      <c r="T534" s="13"/>
    </row>
    <row r="535" spans="4:20" x14ac:dyDescent="0.3">
      <c r="D535" s="98"/>
      <c r="E535" s="13"/>
      <c r="S535" s="13"/>
      <c r="T535" s="13"/>
    </row>
    <row r="536" spans="4:20" x14ac:dyDescent="0.3">
      <c r="D536" s="98"/>
      <c r="E536" s="13"/>
      <c r="S536" s="13"/>
      <c r="T536" s="13"/>
    </row>
    <row r="537" spans="4:20" x14ac:dyDescent="0.3">
      <c r="D537" s="98"/>
      <c r="E537" s="13"/>
      <c r="S537" s="13"/>
      <c r="T537" s="13"/>
    </row>
    <row r="538" spans="4:20" x14ac:dyDescent="0.3">
      <c r="D538" s="98"/>
      <c r="E538" s="13"/>
      <c r="S538" s="13"/>
      <c r="T538" s="13"/>
    </row>
    <row r="539" spans="4:20" x14ac:dyDescent="0.3">
      <c r="D539" s="98"/>
      <c r="E539" s="13"/>
      <c r="S539" s="13"/>
      <c r="T539" s="13"/>
    </row>
    <row r="540" spans="4:20" x14ac:dyDescent="0.3">
      <c r="D540" s="98"/>
      <c r="E540" s="13"/>
      <c r="S540" s="13"/>
      <c r="T540" s="13"/>
    </row>
    <row r="541" spans="4:20" x14ac:dyDescent="0.3">
      <c r="D541" s="98"/>
      <c r="E541" s="13"/>
      <c r="S541" s="13"/>
      <c r="T541" s="13"/>
    </row>
    <row r="542" spans="4:20" x14ac:dyDescent="0.3">
      <c r="D542" s="98"/>
      <c r="E542" s="13"/>
      <c r="S542" s="13"/>
      <c r="T542" s="13"/>
    </row>
    <row r="543" spans="4:20" x14ac:dyDescent="0.3">
      <c r="D543" s="98"/>
      <c r="E543" s="13"/>
      <c r="S543" s="13"/>
      <c r="T543" s="13"/>
    </row>
    <row r="544" spans="4:20" x14ac:dyDescent="0.3">
      <c r="D544" s="98"/>
      <c r="E544" s="13"/>
      <c r="S544" s="13"/>
      <c r="T544" s="13"/>
    </row>
    <row r="545" spans="4:20" x14ac:dyDescent="0.3">
      <c r="D545" s="98"/>
      <c r="E545" s="13"/>
      <c r="S545" s="13"/>
      <c r="T545" s="13"/>
    </row>
    <row r="546" spans="4:20" x14ac:dyDescent="0.3">
      <c r="D546" s="98"/>
      <c r="E546" s="13"/>
      <c r="S546" s="13"/>
      <c r="T546" s="13"/>
    </row>
    <row r="547" spans="4:20" x14ac:dyDescent="0.3">
      <c r="D547" s="98"/>
      <c r="E547" s="13"/>
      <c r="S547" s="13"/>
      <c r="T547" s="13"/>
    </row>
    <row r="548" spans="4:20" x14ac:dyDescent="0.3">
      <c r="D548" s="98"/>
      <c r="E548" s="13"/>
      <c r="S548" s="13"/>
      <c r="T548" s="13"/>
    </row>
    <row r="549" spans="4:20" x14ac:dyDescent="0.3">
      <c r="D549" s="98"/>
      <c r="E549" s="13"/>
      <c r="S549" s="13"/>
      <c r="T549" s="13"/>
    </row>
    <row r="550" spans="4:20" x14ac:dyDescent="0.3">
      <c r="D550" s="98"/>
      <c r="E550" s="13"/>
      <c r="S550" s="13"/>
      <c r="T550" s="13"/>
    </row>
    <row r="551" spans="4:20" x14ac:dyDescent="0.3">
      <c r="D551" s="98"/>
      <c r="E551" s="13"/>
      <c r="S551" s="13"/>
      <c r="T551" s="13"/>
    </row>
    <row r="552" spans="4:20" x14ac:dyDescent="0.3">
      <c r="D552" s="98"/>
      <c r="E552" s="13"/>
      <c r="S552" s="13"/>
      <c r="T552" s="13"/>
    </row>
    <row r="553" spans="4:20" x14ac:dyDescent="0.3">
      <c r="D553" s="98"/>
      <c r="E553" s="13"/>
      <c r="S553" s="13"/>
      <c r="T553" s="13"/>
    </row>
    <row r="554" spans="4:20" x14ac:dyDescent="0.3">
      <c r="D554" s="98"/>
      <c r="E554" s="13"/>
      <c r="S554" s="13"/>
      <c r="T554" s="13"/>
    </row>
    <row r="555" spans="4:20" x14ac:dyDescent="0.3">
      <c r="D555" s="98"/>
      <c r="E555" s="13"/>
      <c r="S555" s="13"/>
      <c r="T555" s="13"/>
    </row>
    <row r="556" spans="4:20" x14ac:dyDescent="0.3">
      <c r="D556" s="98"/>
      <c r="E556" s="13"/>
      <c r="S556" s="13"/>
      <c r="T556" s="13"/>
    </row>
    <row r="557" spans="4:20" x14ac:dyDescent="0.3">
      <c r="D557" s="98"/>
      <c r="E557" s="13"/>
      <c r="S557" s="13"/>
      <c r="T557" s="13"/>
    </row>
    <row r="558" spans="4:20" x14ac:dyDescent="0.3">
      <c r="D558" s="98"/>
      <c r="E558" s="13"/>
      <c r="S558" s="13"/>
      <c r="T558" s="13"/>
    </row>
    <row r="559" spans="4:20" x14ac:dyDescent="0.3">
      <c r="D559" s="98"/>
      <c r="E559" s="13"/>
      <c r="S559" s="13"/>
      <c r="T559" s="13"/>
    </row>
    <row r="560" spans="4:20" x14ac:dyDescent="0.3">
      <c r="D560" s="98"/>
      <c r="E560" s="13"/>
      <c r="S560" s="13"/>
      <c r="T560" s="13"/>
    </row>
    <row r="561" spans="4:20" x14ac:dyDescent="0.3">
      <c r="D561" s="98"/>
      <c r="E561" s="13"/>
      <c r="S561" s="13"/>
      <c r="T561" s="13"/>
    </row>
    <row r="562" spans="4:20" x14ac:dyDescent="0.3">
      <c r="D562" s="98"/>
      <c r="E562" s="13"/>
      <c r="S562" s="13"/>
      <c r="T562" s="13"/>
    </row>
    <row r="563" spans="4:20" x14ac:dyDescent="0.3">
      <c r="D563" s="98"/>
      <c r="E563" s="13"/>
      <c r="S563" s="13"/>
      <c r="T563" s="13"/>
    </row>
    <row r="564" spans="4:20" x14ac:dyDescent="0.3">
      <c r="D564" s="98"/>
      <c r="E564" s="13"/>
      <c r="S564" s="13"/>
      <c r="T564" s="13"/>
    </row>
    <row r="565" spans="4:20" x14ac:dyDescent="0.3">
      <c r="D565" s="98"/>
      <c r="E565" s="13"/>
      <c r="S565" s="13"/>
      <c r="T565" s="13"/>
    </row>
    <row r="566" spans="4:20" x14ac:dyDescent="0.3">
      <c r="D566" s="98"/>
      <c r="E566" s="13"/>
      <c r="S566" s="13"/>
      <c r="T566" s="13"/>
    </row>
    <row r="567" spans="4:20" x14ac:dyDescent="0.3">
      <c r="D567" s="98"/>
      <c r="E567" s="13"/>
      <c r="S567" s="13"/>
      <c r="T567" s="13"/>
    </row>
    <row r="568" spans="4:20" x14ac:dyDescent="0.3">
      <c r="D568" s="98"/>
      <c r="E568" s="13"/>
      <c r="S568" s="13"/>
      <c r="T568" s="13"/>
    </row>
    <row r="569" spans="4:20" x14ac:dyDescent="0.3">
      <c r="D569" s="98"/>
      <c r="E569" s="13"/>
      <c r="S569" s="13"/>
      <c r="T569" s="13"/>
    </row>
    <row r="570" spans="4:20" x14ac:dyDescent="0.3">
      <c r="D570" s="98"/>
      <c r="E570" s="13"/>
      <c r="S570" s="13"/>
      <c r="T570" s="13"/>
    </row>
    <row r="571" spans="4:20" x14ac:dyDescent="0.3">
      <c r="D571" s="98"/>
      <c r="E571" s="13"/>
      <c r="S571" s="13"/>
      <c r="T571" s="13"/>
    </row>
    <row r="572" spans="4:20" x14ac:dyDescent="0.3">
      <c r="D572" s="98"/>
      <c r="E572" s="13"/>
      <c r="S572" s="13"/>
      <c r="T572" s="13"/>
    </row>
    <row r="573" spans="4:20" x14ac:dyDescent="0.3">
      <c r="D573" s="98"/>
      <c r="E573" s="13"/>
      <c r="S573" s="13"/>
      <c r="T573" s="13"/>
    </row>
    <row r="574" spans="4:20" x14ac:dyDescent="0.3">
      <c r="D574" s="98"/>
      <c r="E574" s="13"/>
      <c r="S574" s="13"/>
      <c r="T574" s="13"/>
    </row>
    <row r="575" spans="4:20" x14ac:dyDescent="0.3">
      <c r="D575" s="98"/>
      <c r="E575" s="13"/>
      <c r="S575" s="13"/>
      <c r="T575" s="13"/>
    </row>
    <row r="576" spans="4:20" x14ac:dyDescent="0.3">
      <c r="D576" s="98"/>
      <c r="E576" s="13"/>
      <c r="S576" s="13"/>
      <c r="T576" s="13"/>
    </row>
    <row r="577" spans="4:20" x14ac:dyDescent="0.3">
      <c r="D577" s="98"/>
      <c r="E577" s="13"/>
      <c r="S577" s="13"/>
      <c r="T577" s="13"/>
    </row>
    <row r="578" spans="4:20" x14ac:dyDescent="0.3">
      <c r="D578" s="98"/>
      <c r="E578" s="13"/>
      <c r="S578" s="13"/>
      <c r="T578" s="13"/>
    </row>
    <row r="579" spans="4:20" x14ac:dyDescent="0.3">
      <c r="D579" s="98"/>
      <c r="E579" s="13"/>
      <c r="S579" s="13"/>
      <c r="T579" s="13"/>
    </row>
    <row r="580" spans="4:20" x14ac:dyDescent="0.3">
      <c r="D580" s="98"/>
      <c r="E580" s="13"/>
      <c r="S580" s="13"/>
      <c r="T580" s="13"/>
    </row>
    <row r="581" spans="4:20" x14ac:dyDescent="0.3">
      <c r="D581" s="98"/>
      <c r="E581" s="13"/>
      <c r="S581" s="13"/>
      <c r="T581" s="13"/>
    </row>
    <row r="582" spans="4:20" x14ac:dyDescent="0.3">
      <c r="D582" s="98"/>
      <c r="E582" s="13"/>
      <c r="S582" s="13"/>
      <c r="T582" s="13"/>
    </row>
    <row r="583" spans="4:20" x14ac:dyDescent="0.3">
      <c r="D583" s="98"/>
      <c r="E583" s="13"/>
      <c r="S583" s="13"/>
      <c r="T583" s="13"/>
    </row>
    <row r="584" spans="4:20" x14ac:dyDescent="0.3">
      <c r="D584" s="98"/>
      <c r="E584" s="13"/>
      <c r="S584" s="13"/>
      <c r="T584" s="13"/>
    </row>
    <row r="585" spans="4:20" x14ac:dyDescent="0.3">
      <c r="D585" s="98"/>
      <c r="E585" s="13"/>
      <c r="S585" s="13"/>
      <c r="T585" s="13"/>
    </row>
    <row r="586" spans="4:20" x14ac:dyDescent="0.3">
      <c r="D586" s="98"/>
      <c r="E586" s="13"/>
      <c r="S586" s="13"/>
      <c r="T586" s="13"/>
    </row>
    <row r="587" spans="4:20" x14ac:dyDescent="0.3">
      <c r="D587" s="98"/>
      <c r="E587" s="13"/>
      <c r="S587" s="13"/>
      <c r="T587" s="13"/>
    </row>
    <row r="588" spans="4:20" x14ac:dyDescent="0.3">
      <c r="D588" s="98"/>
      <c r="E588" s="13"/>
      <c r="S588" s="13"/>
      <c r="T588" s="13"/>
    </row>
    <row r="589" spans="4:20" x14ac:dyDescent="0.3">
      <c r="D589" s="98"/>
      <c r="E589" s="13"/>
      <c r="S589" s="13"/>
      <c r="T589" s="13"/>
    </row>
    <row r="590" spans="4:20" x14ac:dyDescent="0.3">
      <c r="D590" s="98"/>
      <c r="E590" s="13"/>
      <c r="S590" s="13"/>
      <c r="T590" s="13"/>
    </row>
    <row r="591" spans="4:20" x14ac:dyDescent="0.3">
      <c r="D591" s="98"/>
      <c r="E591" s="13"/>
      <c r="S591" s="13"/>
      <c r="T591" s="13"/>
    </row>
    <row r="592" spans="4:20" x14ac:dyDescent="0.3">
      <c r="D592" s="98"/>
      <c r="E592" s="13"/>
      <c r="S592" s="13"/>
      <c r="T592" s="13"/>
    </row>
    <row r="593" spans="4:20" x14ac:dyDescent="0.3">
      <c r="D593" s="98"/>
      <c r="E593" s="13"/>
      <c r="S593" s="13"/>
      <c r="T593" s="13"/>
    </row>
    <row r="594" spans="4:20" x14ac:dyDescent="0.3">
      <c r="D594" s="98"/>
      <c r="E594" s="13"/>
      <c r="S594" s="13"/>
      <c r="T594" s="13"/>
    </row>
    <row r="595" spans="4:20" x14ac:dyDescent="0.3">
      <c r="D595" s="98"/>
      <c r="E595" s="13"/>
      <c r="S595" s="13"/>
      <c r="T595" s="13"/>
    </row>
    <row r="596" spans="4:20" x14ac:dyDescent="0.3">
      <c r="D596" s="98"/>
      <c r="E596" s="13"/>
      <c r="S596" s="13"/>
      <c r="T596" s="13"/>
    </row>
    <row r="597" spans="4:20" x14ac:dyDescent="0.3">
      <c r="D597" s="98"/>
      <c r="E597" s="13"/>
      <c r="S597" s="13"/>
      <c r="T597" s="13"/>
    </row>
    <row r="598" spans="4:20" x14ac:dyDescent="0.3">
      <c r="D598" s="98"/>
      <c r="E598" s="13"/>
      <c r="S598" s="13"/>
      <c r="T598" s="13"/>
    </row>
    <row r="599" spans="4:20" x14ac:dyDescent="0.3">
      <c r="D599" s="98"/>
      <c r="E599" s="13"/>
      <c r="S599" s="13"/>
      <c r="T599" s="13"/>
    </row>
    <row r="600" spans="4:20" x14ac:dyDescent="0.3">
      <c r="D600" s="98"/>
      <c r="E600" s="13"/>
      <c r="S600" s="13"/>
      <c r="T600" s="13"/>
    </row>
    <row r="601" spans="4:20" x14ac:dyDescent="0.3">
      <c r="D601" s="98"/>
      <c r="E601" s="13"/>
      <c r="S601" s="13"/>
      <c r="T601" s="13"/>
    </row>
    <row r="602" spans="4:20" x14ac:dyDescent="0.3">
      <c r="D602" s="98"/>
      <c r="E602" s="13"/>
      <c r="S602" s="13"/>
      <c r="T602" s="13"/>
    </row>
    <row r="603" spans="4:20" x14ac:dyDescent="0.3">
      <c r="D603" s="98"/>
      <c r="E603" s="13"/>
      <c r="S603" s="13"/>
      <c r="T603" s="13"/>
    </row>
    <row r="604" spans="4:20" x14ac:dyDescent="0.3">
      <c r="D604" s="98"/>
      <c r="E604" s="13"/>
      <c r="S604" s="13"/>
      <c r="T604" s="13"/>
    </row>
    <row r="605" spans="4:20" x14ac:dyDescent="0.3">
      <c r="D605" s="98"/>
      <c r="E605" s="13"/>
      <c r="S605" s="13"/>
      <c r="T605" s="13"/>
    </row>
    <row r="606" spans="4:20" x14ac:dyDescent="0.3">
      <c r="D606" s="98"/>
      <c r="E606" s="13"/>
      <c r="S606" s="13"/>
      <c r="T606" s="13"/>
    </row>
    <row r="607" spans="4:20" x14ac:dyDescent="0.3">
      <c r="D607" s="98"/>
      <c r="E607" s="13"/>
      <c r="S607" s="13"/>
      <c r="T607" s="13"/>
    </row>
    <row r="608" spans="4:20" x14ac:dyDescent="0.3">
      <c r="D608" s="98"/>
      <c r="E608" s="13"/>
      <c r="S608" s="13"/>
      <c r="T608" s="13"/>
    </row>
    <row r="609" spans="4:20" x14ac:dyDescent="0.3">
      <c r="D609" s="98"/>
      <c r="E609" s="13"/>
      <c r="S609" s="13"/>
      <c r="T609" s="13"/>
    </row>
    <row r="610" spans="4:20" x14ac:dyDescent="0.3">
      <c r="D610" s="98"/>
      <c r="E610" s="13"/>
      <c r="S610" s="13"/>
      <c r="T610" s="13"/>
    </row>
    <row r="611" spans="4:20" x14ac:dyDescent="0.3">
      <c r="D611" s="98"/>
      <c r="E611" s="13"/>
      <c r="S611" s="13"/>
      <c r="T611" s="13"/>
    </row>
    <row r="612" spans="4:20" x14ac:dyDescent="0.3">
      <c r="D612" s="98"/>
      <c r="E612" s="13"/>
      <c r="S612" s="13"/>
      <c r="T612" s="13"/>
    </row>
    <row r="613" spans="4:20" x14ac:dyDescent="0.3">
      <c r="D613" s="98"/>
      <c r="E613" s="13"/>
      <c r="S613" s="13"/>
      <c r="T613" s="13"/>
    </row>
    <row r="614" spans="4:20" x14ac:dyDescent="0.3">
      <c r="D614" s="98"/>
      <c r="E614" s="13"/>
      <c r="S614" s="13"/>
      <c r="T614" s="13"/>
    </row>
    <row r="615" spans="4:20" x14ac:dyDescent="0.3">
      <c r="D615" s="98"/>
      <c r="E615" s="13"/>
      <c r="S615" s="13"/>
      <c r="T615" s="13"/>
    </row>
    <row r="616" spans="4:20" x14ac:dyDescent="0.3">
      <c r="D616" s="98"/>
      <c r="E616" s="13"/>
      <c r="S616" s="13"/>
      <c r="T616" s="13"/>
    </row>
    <row r="617" spans="4:20" x14ac:dyDescent="0.3">
      <c r="D617" s="98"/>
      <c r="E617" s="13"/>
      <c r="S617" s="13"/>
      <c r="T617" s="13"/>
    </row>
    <row r="618" spans="4:20" x14ac:dyDescent="0.3">
      <c r="D618" s="98"/>
      <c r="E618" s="13"/>
      <c r="S618" s="13"/>
      <c r="T618" s="13"/>
    </row>
    <row r="619" spans="4:20" x14ac:dyDescent="0.3">
      <c r="D619" s="98"/>
      <c r="E619" s="13"/>
      <c r="S619" s="13"/>
      <c r="T619" s="13"/>
    </row>
    <row r="620" spans="4:20" x14ac:dyDescent="0.3">
      <c r="D620" s="98"/>
      <c r="E620" s="13"/>
      <c r="S620" s="13"/>
      <c r="T620" s="13"/>
    </row>
    <row r="621" spans="4:20" x14ac:dyDescent="0.3">
      <c r="D621" s="98"/>
      <c r="E621" s="13"/>
      <c r="S621" s="13"/>
      <c r="T621" s="13"/>
    </row>
    <row r="622" spans="4:20" x14ac:dyDescent="0.3">
      <c r="D622" s="98"/>
      <c r="E622" s="13"/>
      <c r="S622" s="13"/>
      <c r="T622" s="13"/>
    </row>
    <row r="623" spans="4:20" x14ac:dyDescent="0.3">
      <c r="D623" s="98"/>
      <c r="E623" s="13"/>
      <c r="S623" s="13"/>
      <c r="T623" s="13"/>
    </row>
    <row r="624" spans="4:20" x14ac:dyDescent="0.3">
      <c r="D624" s="98"/>
      <c r="E624" s="13"/>
      <c r="S624" s="13"/>
      <c r="T624" s="13"/>
    </row>
    <row r="625" spans="4:20" x14ac:dyDescent="0.3">
      <c r="D625" s="98"/>
      <c r="E625" s="13"/>
      <c r="S625" s="13"/>
      <c r="T625" s="13"/>
    </row>
    <row r="626" spans="4:20" x14ac:dyDescent="0.3">
      <c r="D626" s="98"/>
      <c r="E626" s="13"/>
      <c r="S626" s="13"/>
      <c r="T626" s="13"/>
    </row>
    <row r="627" spans="4:20" x14ac:dyDescent="0.3">
      <c r="D627" s="98"/>
      <c r="E627" s="13"/>
      <c r="S627" s="13"/>
      <c r="T627" s="13"/>
    </row>
    <row r="628" spans="4:20" x14ac:dyDescent="0.3">
      <c r="D628" s="98"/>
      <c r="E628" s="13"/>
      <c r="S628" s="13"/>
      <c r="T628" s="13"/>
    </row>
    <row r="629" spans="4:20" x14ac:dyDescent="0.3">
      <c r="D629" s="98"/>
      <c r="E629" s="13"/>
      <c r="S629" s="13"/>
      <c r="T629" s="13"/>
    </row>
    <row r="630" spans="4:20" x14ac:dyDescent="0.3">
      <c r="D630" s="98"/>
      <c r="E630" s="13"/>
      <c r="S630" s="13"/>
      <c r="T630" s="13"/>
    </row>
    <row r="631" spans="4:20" x14ac:dyDescent="0.3">
      <c r="D631" s="98"/>
      <c r="E631" s="13"/>
      <c r="S631" s="13"/>
      <c r="T631" s="13"/>
    </row>
    <row r="632" spans="4:20" x14ac:dyDescent="0.3">
      <c r="D632" s="98"/>
      <c r="E632" s="13"/>
      <c r="S632" s="13"/>
      <c r="T632" s="13"/>
    </row>
    <row r="633" spans="4:20" x14ac:dyDescent="0.3">
      <c r="D633" s="98"/>
      <c r="E633" s="13"/>
      <c r="S633" s="13"/>
      <c r="T633" s="13"/>
    </row>
    <row r="634" spans="4:20" x14ac:dyDescent="0.3">
      <c r="D634" s="98"/>
      <c r="E634" s="13"/>
      <c r="S634" s="13"/>
      <c r="T634" s="13"/>
    </row>
    <row r="635" spans="4:20" x14ac:dyDescent="0.3">
      <c r="D635" s="98"/>
      <c r="E635" s="13"/>
      <c r="S635" s="13"/>
      <c r="T635" s="13"/>
    </row>
    <row r="636" spans="4:20" x14ac:dyDescent="0.3">
      <c r="D636" s="98"/>
      <c r="E636" s="13"/>
      <c r="S636" s="13"/>
      <c r="T636" s="13"/>
    </row>
    <row r="637" spans="4:20" x14ac:dyDescent="0.3">
      <c r="D637" s="98"/>
      <c r="E637" s="13"/>
      <c r="S637" s="13"/>
      <c r="T637" s="13"/>
    </row>
    <row r="638" spans="4:20" x14ac:dyDescent="0.3">
      <c r="D638" s="98"/>
      <c r="E638" s="13"/>
      <c r="S638" s="13"/>
      <c r="T638" s="13"/>
    </row>
    <row r="639" spans="4:20" x14ac:dyDescent="0.3">
      <c r="D639" s="98"/>
      <c r="E639" s="13"/>
      <c r="S639" s="13"/>
      <c r="T639" s="13"/>
    </row>
    <row r="640" spans="4:20" x14ac:dyDescent="0.3">
      <c r="D640" s="98"/>
      <c r="E640" s="13"/>
      <c r="S640" s="13"/>
      <c r="T640" s="13"/>
    </row>
    <row r="641" spans="4:20" x14ac:dyDescent="0.3">
      <c r="D641" s="98"/>
      <c r="E641" s="13"/>
      <c r="S641" s="13"/>
      <c r="T641" s="13"/>
    </row>
    <row r="642" spans="4:20" x14ac:dyDescent="0.3">
      <c r="D642" s="98"/>
      <c r="E642" s="13"/>
      <c r="S642" s="13"/>
      <c r="T642" s="13"/>
    </row>
    <row r="643" spans="4:20" x14ac:dyDescent="0.3">
      <c r="D643" s="98"/>
      <c r="E643" s="13"/>
      <c r="S643" s="13"/>
      <c r="T643" s="13"/>
    </row>
    <row r="644" spans="4:20" x14ac:dyDescent="0.3">
      <c r="D644" s="98"/>
      <c r="E644" s="13"/>
      <c r="S644" s="13"/>
      <c r="T644" s="13"/>
    </row>
    <row r="645" spans="4:20" x14ac:dyDescent="0.3">
      <c r="D645" s="98"/>
      <c r="E645" s="13"/>
      <c r="S645" s="13"/>
      <c r="T645" s="13"/>
    </row>
    <row r="646" spans="4:20" x14ac:dyDescent="0.3">
      <c r="D646" s="98"/>
      <c r="E646" s="13"/>
      <c r="S646" s="13"/>
      <c r="T646" s="13"/>
    </row>
    <row r="647" spans="4:20" x14ac:dyDescent="0.3">
      <c r="D647" s="98"/>
      <c r="E647" s="13"/>
      <c r="S647" s="13"/>
      <c r="T647" s="13"/>
    </row>
    <row r="648" spans="4:20" x14ac:dyDescent="0.3">
      <c r="D648" s="98"/>
      <c r="E648" s="13"/>
      <c r="S648" s="13"/>
      <c r="T648" s="13"/>
    </row>
    <row r="649" spans="4:20" x14ac:dyDescent="0.3">
      <c r="D649" s="98"/>
      <c r="E649" s="13"/>
      <c r="S649" s="13"/>
      <c r="T649" s="13"/>
    </row>
    <row r="650" spans="4:20" x14ac:dyDescent="0.3">
      <c r="D650" s="98"/>
      <c r="E650" s="13"/>
      <c r="S650" s="13"/>
      <c r="T650" s="13"/>
    </row>
    <row r="651" spans="4:20" x14ac:dyDescent="0.3">
      <c r="D651" s="98"/>
      <c r="E651" s="13"/>
      <c r="S651" s="13"/>
      <c r="T651" s="13"/>
    </row>
    <row r="652" spans="4:20" x14ac:dyDescent="0.3">
      <c r="D652" s="98"/>
      <c r="E652" s="13"/>
      <c r="S652" s="13"/>
      <c r="T652" s="13"/>
    </row>
    <row r="653" spans="4:20" x14ac:dyDescent="0.3">
      <c r="D653" s="98"/>
      <c r="E653" s="13"/>
      <c r="S653" s="13"/>
      <c r="T653" s="13"/>
    </row>
    <row r="654" spans="4:20" x14ac:dyDescent="0.3">
      <c r="D654" s="98"/>
      <c r="E654" s="13"/>
      <c r="S654" s="13"/>
      <c r="T654" s="13"/>
    </row>
    <row r="655" spans="4:20" x14ac:dyDescent="0.3">
      <c r="D655" s="98"/>
      <c r="E655" s="13"/>
      <c r="S655" s="13"/>
      <c r="T655" s="13"/>
    </row>
    <row r="656" spans="4:20" x14ac:dyDescent="0.3">
      <c r="D656" s="98"/>
      <c r="E656" s="13"/>
      <c r="S656" s="13"/>
      <c r="T656" s="13"/>
    </row>
    <row r="657" spans="4:20" x14ac:dyDescent="0.3">
      <c r="D657" s="98"/>
      <c r="E657" s="13"/>
      <c r="S657" s="13"/>
      <c r="T657" s="13"/>
    </row>
    <row r="658" spans="4:20" x14ac:dyDescent="0.3">
      <c r="D658" s="98"/>
      <c r="E658" s="13"/>
      <c r="S658" s="13"/>
      <c r="T658" s="13"/>
    </row>
    <row r="659" spans="4:20" x14ac:dyDescent="0.3">
      <c r="D659" s="98"/>
      <c r="E659" s="13"/>
      <c r="S659" s="13"/>
      <c r="T659" s="13"/>
    </row>
    <row r="660" spans="4:20" x14ac:dyDescent="0.3">
      <c r="D660" s="98"/>
      <c r="E660" s="13"/>
      <c r="S660" s="13"/>
      <c r="T660" s="13"/>
    </row>
    <row r="661" spans="4:20" x14ac:dyDescent="0.3">
      <c r="D661" s="98"/>
      <c r="E661" s="13"/>
      <c r="S661" s="13"/>
      <c r="T661" s="13"/>
    </row>
    <row r="662" spans="4:20" x14ac:dyDescent="0.3">
      <c r="D662" s="98"/>
      <c r="E662" s="13"/>
      <c r="S662" s="13"/>
      <c r="T662" s="13"/>
    </row>
    <row r="663" spans="4:20" x14ac:dyDescent="0.3">
      <c r="D663" s="98"/>
      <c r="E663" s="13"/>
      <c r="S663" s="13"/>
      <c r="T663" s="13"/>
    </row>
    <row r="664" spans="4:20" x14ac:dyDescent="0.3">
      <c r="D664" s="98"/>
      <c r="E664" s="13"/>
      <c r="S664" s="13"/>
      <c r="T664" s="13"/>
    </row>
    <row r="665" spans="4:20" x14ac:dyDescent="0.3">
      <c r="D665" s="98"/>
      <c r="E665" s="13"/>
      <c r="S665" s="13"/>
      <c r="T665" s="13"/>
    </row>
    <row r="666" spans="4:20" x14ac:dyDescent="0.3">
      <c r="D666" s="98"/>
      <c r="E666" s="13"/>
      <c r="S666" s="13"/>
      <c r="T666" s="13"/>
    </row>
    <row r="667" spans="4:20" x14ac:dyDescent="0.3">
      <c r="D667" s="98"/>
      <c r="E667" s="13"/>
      <c r="S667" s="13"/>
      <c r="T667" s="13"/>
    </row>
    <row r="668" spans="4:20" x14ac:dyDescent="0.3">
      <c r="D668" s="98"/>
      <c r="E668" s="13"/>
      <c r="S668" s="13"/>
      <c r="T668" s="13"/>
    </row>
    <row r="669" spans="4:20" x14ac:dyDescent="0.3">
      <c r="D669" s="98"/>
      <c r="E669" s="13"/>
      <c r="S669" s="13"/>
      <c r="T669" s="13"/>
    </row>
    <row r="670" spans="4:20" x14ac:dyDescent="0.3">
      <c r="D670" s="98"/>
      <c r="E670" s="13"/>
      <c r="S670" s="13"/>
      <c r="T670" s="13"/>
    </row>
    <row r="671" spans="4:20" x14ac:dyDescent="0.3">
      <c r="D671" s="98"/>
      <c r="E671" s="13"/>
      <c r="S671" s="13"/>
      <c r="T671" s="13"/>
    </row>
    <row r="672" spans="4:20" x14ac:dyDescent="0.3">
      <c r="D672" s="98"/>
      <c r="E672" s="13"/>
      <c r="S672" s="13"/>
      <c r="T672" s="13"/>
    </row>
    <row r="673" spans="4:20" x14ac:dyDescent="0.3">
      <c r="D673" s="98"/>
      <c r="E673" s="13"/>
      <c r="S673" s="13"/>
      <c r="T673" s="13"/>
    </row>
    <row r="674" spans="4:20" x14ac:dyDescent="0.3">
      <c r="D674" s="98"/>
      <c r="E674" s="13"/>
      <c r="S674" s="13"/>
      <c r="T674" s="13"/>
    </row>
    <row r="675" spans="4:20" x14ac:dyDescent="0.3">
      <c r="D675" s="98"/>
      <c r="E675" s="13"/>
      <c r="S675" s="13"/>
      <c r="T675" s="13"/>
    </row>
    <row r="676" spans="4:20" x14ac:dyDescent="0.3">
      <c r="D676" s="98"/>
      <c r="E676" s="13"/>
      <c r="S676" s="13"/>
      <c r="T676" s="13"/>
    </row>
    <row r="677" spans="4:20" x14ac:dyDescent="0.3">
      <c r="D677" s="98"/>
      <c r="E677" s="13"/>
      <c r="S677" s="13"/>
      <c r="T677" s="13"/>
    </row>
    <row r="678" spans="4:20" x14ac:dyDescent="0.3">
      <c r="D678" s="98"/>
      <c r="E678" s="13"/>
      <c r="S678" s="13"/>
      <c r="T678" s="13"/>
    </row>
    <row r="679" spans="4:20" x14ac:dyDescent="0.3">
      <c r="D679" s="98"/>
      <c r="E679" s="13"/>
      <c r="S679" s="13"/>
      <c r="T679" s="13"/>
    </row>
    <row r="680" spans="4:20" x14ac:dyDescent="0.3">
      <c r="D680" s="98"/>
      <c r="E680" s="13"/>
      <c r="S680" s="13"/>
      <c r="T680" s="13"/>
    </row>
    <row r="681" spans="4:20" x14ac:dyDescent="0.3">
      <c r="D681" s="98"/>
      <c r="E681" s="13"/>
      <c r="S681" s="13"/>
      <c r="T681" s="13"/>
    </row>
    <row r="682" spans="4:20" x14ac:dyDescent="0.3">
      <c r="D682" s="98"/>
      <c r="E682" s="13"/>
      <c r="S682" s="13"/>
      <c r="T682" s="13"/>
    </row>
    <row r="683" spans="4:20" x14ac:dyDescent="0.3">
      <c r="D683" s="98"/>
      <c r="E683" s="13"/>
      <c r="S683" s="13"/>
      <c r="T683" s="13"/>
    </row>
    <row r="684" spans="4:20" x14ac:dyDescent="0.3">
      <c r="D684" s="98"/>
      <c r="E684" s="13"/>
      <c r="S684" s="13"/>
      <c r="T684" s="13"/>
    </row>
    <row r="685" spans="4:20" x14ac:dyDescent="0.3">
      <c r="D685" s="98"/>
      <c r="E685" s="13"/>
      <c r="S685" s="13"/>
      <c r="T685" s="13"/>
    </row>
    <row r="686" spans="4:20" x14ac:dyDescent="0.3">
      <c r="D686" s="98"/>
      <c r="E686" s="13"/>
      <c r="S686" s="13"/>
      <c r="T686" s="13"/>
    </row>
    <row r="687" spans="4:20" x14ac:dyDescent="0.3">
      <c r="D687" s="98"/>
      <c r="E687" s="13"/>
      <c r="S687" s="13"/>
      <c r="T687" s="13"/>
    </row>
    <row r="688" spans="4:20" x14ac:dyDescent="0.3">
      <c r="D688" s="98"/>
      <c r="E688" s="13"/>
      <c r="S688" s="13"/>
      <c r="T688" s="13"/>
    </row>
    <row r="689" spans="4:20" x14ac:dyDescent="0.3">
      <c r="D689" s="98"/>
      <c r="E689" s="13"/>
      <c r="S689" s="13"/>
      <c r="T689" s="13"/>
    </row>
    <row r="690" spans="4:20" x14ac:dyDescent="0.3">
      <c r="D690" s="98"/>
      <c r="E690" s="13"/>
      <c r="S690" s="13"/>
      <c r="T690" s="13"/>
    </row>
    <row r="691" spans="4:20" x14ac:dyDescent="0.3">
      <c r="D691" s="98"/>
      <c r="E691" s="13"/>
      <c r="S691" s="13"/>
      <c r="T691" s="13"/>
    </row>
    <row r="692" spans="4:20" x14ac:dyDescent="0.3">
      <c r="D692" s="98"/>
      <c r="E692" s="13"/>
      <c r="S692" s="13"/>
      <c r="T692" s="13"/>
    </row>
    <row r="693" spans="4:20" x14ac:dyDescent="0.3">
      <c r="D693" s="98"/>
      <c r="E693" s="13"/>
      <c r="S693" s="13"/>
      <c r="T693" s="13"/>
    </row>
    <row r="694" spans="4:20" x14ac:dyDescent="0.3">
      <c r="D694" s="98"/>
      <c r="E694" s="13"/>
      <c r="S694" s="13"/>
      <c r="T694" s="13"/>
    </row>
    <row r="695" spans="4:20" x14ac:dyDescent="0.3">
      <c r="D695" s="98"/>
      <c r="E695" s="13"/>
      <c r="S695" s="13"/>
      <c r="T695" s="13"/>
    </row>
    <row r="696" spans="4:20" x14ac:dyDescent="0.3">
      <c r="D696" s="98"/>
      <c r="E696" s="13"/>
      <c r="S696" s="13"/>
      <c r="T696" s="13"/>
    </row>
    <row r="697" spans="4:20" x14ac:dyDescent="0.3">
      <c r="D697" s="98"/>
      <c r="E697" s="13"/>
      <c r="S697" s="13"/>
      <c r="T697" s="13"/>
    </row>
    <row r="698" spans="4:20" x14ac:dyDescent="0.3">
      <c r="D698" s="98"/>
      <c r="E698" s="13"/>
      <c r="S698" s="13"/>
      <c r="T698" s="13"/>
    </row>
    <row r="699" spans="4:20" x14ac:dyDescent="0.3">
      <c r="D699" s="98"/>
      <c r="E699" s="13"/>
      <c r="S699" s="13"/>
      <c r="T699" s="13"/>
    </row>
    <row r="700" spans="4:20" x14ac:dyDescent="0.3">
      <c r="D700" s="98"/>
      <c r="E700" s="13"/>
      <c r="S700" s="13"/>
      <c r="T700" s="13"/>
    </row>
    <row r="701" spans="4:20" x14ac:dyDescent="0.3">
      <c r="D701" s="98"/>
      <c r="E701" s="13"/>
      <c r="S701" s="13"/>
      <c r="T701" s="13"/>
    </row>
    <row r="702" spans="4:20" x14ac:dyDescent="0.3">
      <c r="D702" s="98"/>
      <c r="E702" s="13"/>
      <c r="S702" s="13"/>
      <c r="T702" s="13"/>
    </row>
    <row r="703" spans="4:20" x14ac:dyDescent="0.3">
      <c r="D703" s="98"/>
      <c r="E703" s="13"/>
      <c r="S703" s="13"/>
      <c r="T703" s="13"/>
    </row>
    <row r="704" spans="4:20" x14ac:dyDescent="0.3">
      <c r="D704" s="98"/>
      <c r="E704" s="13"/>
      <c r="S704" s="13"/>
      <c r="T704" s="13"/>
    </row>
    <row r="705" spans="4:20" x14ac:dyDescent="0.3">
      <c r="D705" s="98"/>
      <c r="E705" s="13"/>
      <c r="S705" s="13"/>
      <c r="T705" s="13"/>
    </row>
    <row r="706" spans="4:20" x14ac:dyDescent="0.3">
      <c r="D706" s="98"/>
      <c r="E706" s="13"/>
      <c r="S706" s="13"/>
      <c r="T706" s="13"/>
    </row>
    <row r="707" spans="4:20" x14ac:dyDescent="0.3">
      <c r="D707" s="98"/>
      <c r="E707" s="13"/>
      <c r="S707" s="13"/>
      <c r="T707" s="13"/>
    </row>
    <row r="708" spans="4:20" x14ac:dyDescent="0.3">
      <c r="D708" s="98"/>
      <c r="E708" s="13"/>
      <c r="S708" s="13"/>
      <c r="T708" s="13"/>
    </row>
    <row r="709" spans="4:20" x14ac:dyDescent="0.3">
      <c r="D709" s="98"/>
      <c r="E709" s="13"/>
      <c r="S709" s="13"/>
      <c r="T709" s="13"/>
    </row>
    <row r="710" spans="4:20" x14ac:dyDescent="0.3">
      <c r="D710" s="98"/>
      <c r="E710" s="13"/>
      <c r="S710" s="13"/>
      <c r="T710" s="13"/>
    </row>
    <row r="711" spans="4:20" x14ac:dyDescent="0.3">
      <c r="D711" s="98"/>
      <c r="E711" s="13"/>
      <c r="S711" s="13"/>
      <c r="T711" s="13"/>
    </row>
    <row r="712" spans="4:20" x14ac:dyDescent="0.3">
      <c r="S712" s="13"/>
      <c r="T712" s="13"/>
    </row>
    <row r="713" spans="4:20" x14ac:dyDescent="0.3">
      <c r="S713" s="13"/>
      <c r="T713" s="13"/>
    </row>
    <row r="714" spans="4:20" x14ac:dyDescent="0.3">
      <c r="S714" s="13"/>
      <c r="T714" s="13"/>
    </row>
    <row r="715" spans="4:20" x14ac:dyDescent="0.3">
      <c r="S715" s="13"/>
      <c r="T715" s="13"/>
    </row>
    <row r="716" spans="4:20" x14ac:dyDescent="0.3">
      <c r="S716" s="13"/>
      <c r="T716" s="13"/>
    </row>
    <row r="717" spans="4:20" x14ac:dyDescent="0.3">
      <c r="S717" s="13"/>
      <c r="T717" s="13"/>
    </row>
  </sheetData>
  <mergeCells count="5">
    <mergeCell ref="A1:M2"/>
    <mergeCell ref="O1:Z2"/>
    <mergeCell ref="AB1:AL2"/>
    <mergeCell ref="K14:K18"/>
    <mergeCell ref="J14:J18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Y37"/>
  <sheetViews>
    <sheetView workbookViewId="0">
      <selection activeCell="L25" sqref="L25"/>
    </sheetView>
  </sheetViews>
  <sheetFormatPr defaultRowHeight="14.4" x14ac:dyDescent="0.3"/>
  <cols>
    <col min="1" max="1" width="10.6640625" bestFit="1" customWidth="1"/>
    <col min="3" max="3" width="9.109375" style="77"/>
    <col min="4" max="4" width="24" customWidth="1"/>
    <col min="8" max="8" width="17" customWidth="1"/>
    <col min="9" max="9" width="0.109375" hidden="1" customWidth="1"/>
    <col min="10" max="10" width="12.88671875" customWidth="1"/>
    <col min="12" max="12" width="15.33203125" customWidth="1"/>
    <col min="13" max="13" width="9.6640625" customWidth="1"/>
    <col min="14" max="14" width="8.5546875" customWidth="1"/>
    <col min="15" max="15" width="10" customWidth="1"/>
    <col min="16" max="16" width="8.5546875" customWidth="1"/>
    <col min="17" max="17" width="9.6640625" customWidth="1"/>
  </cols>
  <sheetData>
    <row r="1" spans="1:25" ht="37.5" customHeight="1" x14ac:dyDescent="0.3">
      <c r="M1" s="180" t="s">
        <v>71</v>
      </c>
      <c r="N1" s="180"/>
      <c r="O1" s="180"/>
      <c r="P1" s="154"/>
      <c r="Q1" s="180" t="s">
        <v>205</v>
      </c>
      <c r="R1" s="180"/>
      <c r="S1" s="180"/>
      <c r="T1" s="154"/>
    </row>
    <row r="2" spans="1:25" ht="39" customHeight="1" x14ac:dyDescent="0.3">
      <c r="C2" s="153" t="s">
        <v>206</v>
      </c>
      <c r="H2" t="s">
        <v>207</v>
      </c>
      <c r="I2" t="s">
        <v>19</v>
      </c>
      <c r="J2" t="s">
        <v>208</v>
      </c>
      <c r="M2" s="155">
        <v>0.1</v>
      </c>
      <c r="N2" s="155">
        <v>2.5</v>
      </c>
      <c r="O2" s="155">
        <v>4.5</v>
      </c>
      <c r="P2" s="155"/>
      <c r="Q2" s="155" t="s">
        <v>209</v>
      </c>
      <c r="R2" s="155" t="s">
        <v>210</v>
      </c>
      <c r="S2" s="155" t="s">
        <v>211</v>
      </c>
      <c r="T2" s="155"/>
      <c r="U2" s="155"/>
      <c r="V2" s="155"/>
      <c r="W2" s="155"/>
      <c r="X2" s="155"/>
      <c r="Y2" s="155"/>
    </row>
    <row r="3" spans="1:25" ht="16.5" customHeight="1" x14ac:dyDescent="0.3">
      <c r="A3" s="67">
        <v>43564</v>
      </c>
      <c r="B3">
        <v>11</v>
      </c>
      <c r="C3" s="77">
        <v>0</v>
      </c>
      <c r="D3" t="s">
        <v>212</v>
      </c>
      <c r="E3">
        <v>1.4999999999999999E-2</v>
      </c>
      <c r="F3">
        <v>1.2E-2</v>
      </c>
      <c r="H3">
        <f>(E3+F3)/2</f>
        <v>1.35E-2</v>
      </c>
      <c r="I3">
        <v>1.35E-2</v>
      </c>
      <c r="J3">
        <f>I3*1000</f>
        <v>13.5</v>
      </c>
      <c r="L3" s="156">
        <v>8000</v>
      </c>
      <c r="M3">
        <f>$J$3</f>
        <v>13.5</v>
      </c>
      <c r="N3">
        <f>$J$4</f>
        <v>9.6666666666666661</v>
      </c>
      <c r="O3">
        <f>$J$5</f>
        <v>9</v>
      </c>
      <c r="Q3">
        <f>J15</f>
        <v>14.5</v>
      </c>
      <c r="R3">
        <f>J16</f>
        <v>11.666666666666668</v>
      </c>
      <c r="S3">
        <f>J17</f>
        <v>8.35</v>
      </c>
    </row>
    <row r="4" spans="1:25" ht="15.6" x14ac:dyDescent="0.3">
      <c r="B4">
        <v>2</v>
      </c>
      <c r="C4" s="77">
        <v>3</v>
      </c>
      <c r="D4" t="s">
        <v>212</v>
      </c>
      <c r="E4">
        <v>1.0999999999999999E-2</v>
      </c>
      <c r="F4">
        <v>8.9999999999999993E-3</v>
      </c>
      <c r="G4">
        <v>8.9999999999999993E-3</v>
      </c>
      <c r="H4">
        <f>(E4+F4+G4)/3</f>
        <v>9.6666666666666654E-3</v>
      </c>
      <c r="I4">
        <v>9.6666666666666654E-3</v>
      </c>
      <c r="J4">
        <f>H4*1000</f>
        <v>9.6666666666666661</v>
      </c>
      <c r="L4" s="156">
        <v>12000</v>
      </c>
      <c r="M4">
        <f>J7</f>
        <v>11.666666666666668</v>
      </c>
      <c r="N4">
        <f>J8</f>
        <v>9.6</v>
      </c>
      <c r="O4">
        <f>J9</f>
        <v>9</v>
      </c>
    </row>
    <row r="5" spans="1:25" ht="15.6" x14ac:dyDescent="0.3">
      <c r="D5" t="s">
        <v>212</v>
      </c>
      <c r="E5">
        <v>8.9999999999999993E-3</v>
      </c>
      <c r="H5">
        <f>E5</f>
        <v>8.9999999999999993E-3</v>
      </c>
      <c r="I5">
        <v>8.9999999999999993E-3</v>
      </c>
      <c r="J5">
        <f>H5*1000</f>
        <v>9</v>
      </c>
      <c r="L5" s="156">
        <v>20000</v>
      </c>
    </row>
    <row r="6" spans="1:25" ht="15.6" x14ac:dyDescent="0.3">
      <c r="L6" s="156">
        <v>24000</v>
      </c>
      <c r="M6">
        <f>J11</f>
        <v>7.2666666666666675</v>
      </c>
      <c r="N6">
        <f>J12</f>
        <v>5.2666666666666657</v>
      </c>
      <c r="O6">
        <v>5</v>
      </c>
      <c r="Q6">
        <f>J19</f>
        <v>9</v>
      </c>
      <c r="R6">
        <f>J20</f>
        <v>9</v>
      </c>
      <c r="S6">
        <f>J21</f>
        <v>7.85</v>
      </c>
    </row>
    <row r="7" spans="1:25" ht="15.6" x14ac:dyDescent="0.3">
      <c r="A7" s="151"/>
      <c r="B7">
        <v>1</v>
      </c>
      <c r="C7" s="77">
        <v>0</v>
      </c>
      <c r="D7" t="s">
        <v>213</v>
      </c>
      <c r="E7">
        <v>1.2E-2</v>
      </c>
      <c r="F7">
        <v>1.2E-2</v>
      </c>
      <c r="G7">
        <v>1.0999999999999999E-2</v>
      </c>
      <c r="H7">
        <f>(E7+F7+G7)/3</f>
        <v>1.1666666666666667E-2</v>
      </c>
      <c r="I7">
        <v>1.1666666666666667E-2</v>
      </c>
      <c r="J7">
        <f t="shared" ref="J7:J37" si="0">I7*1000</f>
        <v>11.666666666666668</v>
      </c>
      <c r="L7" s="156"/>
    </row>
    <row r="8" spans="1:25" ht="15.6" x14ac:dyDescent="0.3">
      <c r="B8">
        <v>2.2999999999999998</v>
      </c>
      <c r="C8" s="77">
        <v>1</v>
      </c>
      <c r="D8" t="s">
        <v>213</v>
      </c>
      <c r="E8">
        <v>8.9999999999999993E-3</v>
      </c>
      <c r="F8">
        <v>9.9000000000000008E-3</v>
      </c>
      <c r="G8">
        <v>9.9000000000000008E-3</v>
      </c>
      <c r="H8">
        <f>(E8+F8+G8)/3</f>
        <v>9.5999999999999992E-3</v>
      </c>
      <c r="I8">
        <v>9.5999999999999992E-3</v>
      </c>
      <c r="J8">
        <f t="shared" si="0"/>
        <v>9.6</v>
      </c>
      <c r="L8" s="156"/>
    </row>
    <row r="9" spans="1:25" ht="15.6" x14ac:dyDescent="0.3">
      <c r="B9">
        <v>4.3</v>
      </c>
      <c r="C9" s="77">
        <v>3</v>
      </c>
      <c r="D9" t="s">
        <v>213</v>
      </c>
      <c r="E9">
        <v>8.9999999999999993E-3</v>
      </c>
      <c r="F9">
        <v>8.9999999999999993E-3</v>
      </c>
      <c r="G9">
        <v>8.9999999999999993E-3</v>
      </c>
      <c r="H9">
        <f>(E9+F9+G9)/3</f>
        <v>8.9999999999999993E-3</v>
      </c>
      <c r="I9">
        <v>9.5999999999999992E-3</v>
      </c>
      <c r="J9">
        <f>H9*1000</f>
        <v>9</v>
      </c>
      <c r="L9" s="156"/>
    </row>
    <row r="10" spans="1:25" ht="15.6" x14ac:dyDescent="0.3">
      <c r="L10" s="156"/>
    </row>
    <row r="11" spans="1:25" ht="28.5" customHeight="1" x14ac:dyDescent="0.3">
      <c r="B11">
        <v>11</v>
      </c>
      <c r="C11" s="77">
        <v>0</v>
      </c>
      <c r="D11" t="s">
        <v>214</v>
      </c>
      <c r="E11">
        <v>1.0999999999999999E-2</v>
      </c>
      <c r="F11">
        <v>9.9000000000000008E-3</v>
      </c>
      <c r="G11">
        <v>8.9999999999999998E-4</v>
      </c>
      <c r="H11">
        <f>(E11+F11+G11)/3</f>
        <v>7.2666666666666678E-3</v>
      </c>
      <c r="I11">
        <v>7.2666666666666678E-3</v>
      </c>
      <c r="J11">
        <f t="shared" si="0"/>
        <v>7.2666666666666675</v>
      </c>
      <c r="L11" s="156"/>
      <c r="M11" s="180" t="s">
        <v>215</v>
      </c>
      <c r="N11" s="180"/>
      <c r="O11" s="180"/>
    </row>
    <row r="12" spans="1:25" ht="15.6" x14ac:dyDescent="0.3">
      <c r="B12">
        <v>2</v>
      </c>
      <c r="C12" s="77">
        <v>3</v>
      </c>
      <c r="D12" t="s">
        <v>214</v>
      </c>
      <c r="E12">
        <v>7.0000000000000001E-3</v>
      </c>
      <c r="F12">
        <v>8.0000000000000002E-3</v>
      </c>
      <c r="G12">
        <v>8.0000000000000004E-4</v>
      </c>
      <c r="H12">
        <f>(E12+F12+G12)/3</f>
        <v>5.266666666666666E-3</v>
      </c>
      <c r="I12">
        <v>7.6666666666666662E-3</v>
      </c>
      <c r="J12">
        <f>H12*1000</f>
        <v>5.2666666666666657</v>
      </c>
      <c r="L12" s="156"/>
      <c r="M12" s="155" t="s">
        <v>209</v>
      </c>
      <c r="N12" s="155" t="s">
        <v>210</v>
      </c>
      <c r="O12" s="155" t="s">
        <v>211</v>
      </c>
    </row>
    <row r="13" spans="1:25" ht="15.6" x14ac:dyDescent="0.3">
      <c r="L13" s="156">
        <v>8000</v>
      </c>
      <c r="M13">
        <f>J26</f>
        <v>15.4</v>
      </c>
      <c r="N13">
        <f>J27</f>
        <v>6.9999999999999991</v>
      </c>
      <c r="O13">
        <f>J28</f>
        <v>6.333333333333333</v>
      </c>
    </row>
    <row r="14" spans="1:25" ht="15.6" x14ac:dyDescent="0.3">
      <c r="L14" s="156">
        <v>12000</v>
      </c>
    </row>
    <row r="15" spans="1:25" ht="15.6" x14ac:dyDescent="0.3">
      <c r="A15" s="67">
        <v>43582</v>
      </c>
      <c r="B15">
        <v>10.4</v>
      </c>
      <c r="C15" s="77">
        <v>0</v>
      </c>
      <c r="D15" t="s">
        <v>212</v>
      </c>
      <c r="E15">
        <v>1.7000000000000001E-2</v>
      </c>
      <c r="F15">
        <v>1.2E-2</v>
      </c>
      <c r="H15">
        <f>(E15+F15)/2</f>
        <v>1.4500000000000001E-2</v>
      </c>
      <c r="I15">
        <v>1.4500000000000001E-2</v>
      </c>
      <c r="J15">
        <f t="shared" si="0"/>
        <v>14.5</v>
      </c>
      <c r="L15" s="156">
        <v>20000</v>
      </c>
      <c r="M15">
        <f>J31</f>
        <v>15.9</v>
      </c>
      <c r="N15">
        <f>J32</f>
        <v>8.1499999999999986</v>
      </c>
      <c r="O15">
        <f>J33</f>
        <v>6.2499999999999991</v>
      </c>
    </row>
    <row r="16" spans="1:25" ht="15.6" x14ac:dyDescent="0.3">
      <c r="B16">
        <v>12.1</v>
      </c>
      <c r="C16" s="77">
        <v>2</v>
      </c>
      <c r="D16" t="s">
        <v>212</v>
      </c>
      <c r="E16">
        <v>1.2E-2</v>
      </c>
      <c r="F16">
        <v>1.2E-2</v>
      </c>
      <c r="G16">
        <v>1.0999999999999999E-2</v>
      </c>
      <c r="H16">
        <f>(E16+F16+G16)/3</f>
        <v>1.1666666666666667E-2</v>
      </c>
      <c r="I16">
        <v>1.1666666666666667E-2</v>
      </c>
      <c r="J16">
        <f t="shared" si="0"/>
        <v>11.666666666666668</v>
      </c>
      <c r="L16" s="156">
        <v>24000</v>
      </c>
      <c r="M16">
        <f>J35</f>
        <v>10.333333333333334</v>
      </c>
      <c r="N16">
        <f>J36</f>
        <v>6.6666666666666652</v>
      </c>
      <c r="O16">
        <f>J37</f>
        <v>3.1999999999999997</v>
      </c>
    </row>
    <row r="17" spans="1:17" ht="15.6" x14ac:dyDescent="0.3">
      <c r="B17">
        <v>3.4</v>
      </c>
      <c r="C17" s="77">
        <v>5</v>
      </c>
      <c r="D17" t="s">
        <v>212</v>
      </c>
      <c r="E17">
        <v>8.9999999999999993E-3</v>
      </c>
      <c r="F17">
        <v>7.7000000000000002E-3</v>
      </c>
      <c r="H17">
        <f>(E17+F17)/2</f>
        <v>8.3499999999999998E-3</v>
      </c>
      <c r="I17">
        <v>8.3499999999999998E-3</v>
      </c>
      <c r="J17">
        <f t="shared" si="0"/>
        <v>8.35</v>
      </c>
      <c r="L17" s="156"/>
    </row>
    <row r="18" spans="1:17" ht="15.6" x14ac:dyDescent="0.3">
      <c r="L18" s="156"/>
    </row>
    <row r="19" spans="1:17" ht="15.6" x14ac:dyDescent="0.3">
      <c r="B19">
        <v>10.4</v>
      </c>
      <c r="C19" s="77">
        <v>0</v>
      </c>
      <c r="D19" t="s">
        <v>214</v>
      </c>
      <c r="E19">
        <v>8.9999999999999993E-3</v>
      </c>
      <c r="H19">
        <f>(E19/1)</f>
        <v>8.9999999999999993E-3</v>
      </c>
      <c r="I19">
        <v>8.9999999999999993E-3</v>
      </c>
      <c r="J19">
        <f t="shared" si="0"/>
        <v>9</v>
      </c>
      <c r="L19" s="156">
        <v>8000</v>
      </c>
      <c r="M19" s="156">
        <v>12000</v>
      </c>
      <c r="N19" s="156">
        <v>20000</v>
      </c>
      <c r="O19" s="156">
        <v>24000</v>
      </c>
    </row>
    <row r="20" spans="1:17" x14ac:dyDescent="0.3">
      <c r="B20">
        <v>11.5</v>
      </c>
      <c r="C20" s="77">
        <v>1.5</v>
      </c>
      <c r="D20" t="s">
        <v>214</v>
      </c>
      <c r="E20">
        <v>8.9999999999999993E-3</v>
      </c>
      <c r="F20">
        <v>8.9999999999999993E-3</v>
      </c>
      <c r="H20">
        <f>(E20+F20)/2</f>
        <v>8.9999999999999993E-3</v>
      </c>
      <c r="I20">
        <v>8.9999999999999993E-3</v>
      </c>
      <c r="J20">
        <f t="shared" si="0"/>
        <v>9</v>
      </c>
      <c r="L20">
        <f>$J$3</f>
        <v>13.5</v>
      </c>
      <c r="M20">
        <f>$M$4</f>
        <v>11.666666666666668</v>
      </c>
      <c r="O20">
        <f>$M$6</f>
        <v>7.2666666666666675</v>
      </c>
    </row>
    <row r="21" spans="1:17" x14ac:dyDescent="0.3">
      <c r="B21">
        <v>2</v>
      </c>
      <c r="C21" s="77">
        <v>4</v>
      </c>
      <c r="D21" t="s">
        <v>214</v>
      </c>
      <c r="E21">
        <v>8.0000000000000002E-3</v>
      </c>
      <c r="F21">
        <v>7.7000000000000002E-3</v>
      </c>
      <c r="H21">
        <f>(E21+F21)/2</f>
        <v>7.8499999999999993E-3</v>
      </c>
      <c r="I21">
        <v>7.8499999999999993E-3</v>
      </c>
      <c r="J21">
        <f t="shared" si="0"/>
        <v>7.85</v>
      </c>
      <c r="L21">
        <f>M13</f>
        <v>15.4</v>
      </c>
      <c r="N21">
        <f>M15</f>
        <v>15.9</v>
      </c>
      <c r="O21">
        <f>M16</f>
        <v>10.333333333333334</v>
      </c>
    </row>
    <row r="22" spans="1:17" x14ac:dyDescent="0.3">
      <c r="E22">
        <v>7.7000000000000002E-3</v>
      </c>
      <c r="F22">
        <v>8.8999999999999999E-3</v>
      </c>
      <c r="G22">
        <v>6.0000000000000001E-3</v>
      </c>
      <c r="H22">
        <f>(E22+F22+G22)/3</f>
        <v>7.5333333333333337E-3</v>
      </c>
      <c r="I22">
        <v>7.5333333333333337E-3</v>
      </c>
      <c r="J22">
        <f t="shared" si="0"/>
        <v>7.5333333333333341</v>
      </c>
      <c r="P22" s="152"/>
    </row>
    <row r="25" spans="1:17" ht="38.25" customHeight="1" x14ac:dyDescent="0.3"/>
    <row r="26" spans="1:17" x14ac:dyDescent="0.3">
      <c r="A26" s="67">
        <v>43582</v>
      </c>
      <c r="B26">
        <v>11</v>
      </c>
      <c r="C26" s="77">
        <v>0</v>
      </c>
      <c r="D26" t="s">
        <v>216</v>
      </c>
      <c r="E26">
        <v>1.8800000000000001E-2</v>
      </c>
      <c r="F26">
        <v>1.2E-2</v>
      </c>
      <c r="H26">
        <f>(E26+F26)/2</f>
        <v>1.54E-2</v>
      </c>
      <c r="I26">
        <v>1.0266666666666667E-2</v>
      </c>
      <c r="J26">
        <f>H26*1000</f>
        <v>15.4</v>
      </c>
    </row>
    <row r="27" spans="1:17" x14ac:dyDescent="0.3">
      <c r="B27">
        <v>2.4</v>
      </c>
      <c r="C27" s="77">
        <v>3</v>
      </c>
      <c r="D27" t="s">
        <v>216</v>
      </c>
      <c r="E27">
        <v>1.2E-2</v>
      </c>
      <c r="F27">
        <v>8.9999999999999993E-3</v>
      </c>
      <c r="H27">
        <f>(E27+F27+G27)/3</f>
        <v>6.9999999999999993E-3</v>
      </c>
      <c r="I27">
        <v>6.9999999999999993E-3</v>
      </c>
      <c r="J27">
        <f t="shared" si="0"/>
        <v>6.9999999999999991</v>
      </c>
    </row>
    <row r="28" spans="1:17" x14ac:dyDescent="0.3">
      <c r="B28">
        <v>4.4000000000000004</v>
      </c>
      <c r="C28" s="77">
        <v>5</v>
      </c>
      <c r="D28" t="s">
        <v>216</v>
      </c>
      <c r="E28">
        <v>0.01</v>
      </c>
      <c r="F28">
        <v>8.9999999999999993E-3</v>
      </c>
      <c r="H28">
        <f>(E28+F28+G28)/3</f>
        <v>6.3333333333333332E-3</v>
      </c>
      <c r="I28">
        <v>6.3333333333333332E-3</v>
      </c>
      <c r="J28">
        <f t="shared" si="0"/>
        <v>6.333333333333333</v>
      </c>
    </row>
    <row r="30" spans="1:17" x14ac:dyDescent="0.3">
      <c r="N30" t="s">
        <v>217</v>
      </c>
      <c r="O30" t="s">
        <v>71</v>
      </c>
      <c r="P30" t="s">
        <v>75</v>
      </c>
      <c r="Q30" t="s">
        <v>218</v>
      </c>
    </row>
    <row r="31" spans="1:17" x14ac:dyDescent="0.3">
      <c r="A31" s="67">
        <v>43565</v>
      </c>
      <c r="B31">
        <v>1</v>
      </c>
      <c r="C31" s="77">
        <v>0</v>
      </c>
      <c r="D31" t="s">
        <v>219</v>
      </c>
      <c r="E31">
        <v>1.9800000000000002E-2</v>
      </c>
      <c r="F31">
        <v>1.2E-2</v>
      </c>
      <c r="H31">
        <f>(E31+F31)/2</f>
        <v>1.5900000000000001E-2</v>
      </c>
      <c r="I31">
        <v>1.06E-2</v>
      </c>
      <c r="J31">
        <f>H31*1000</f>
        <v>15.9</v>
      </c>
      <c r="N31">
        <v>8000</v>
      </c>
      <c r="O31">
        <v>13.5</v>
      </c>
      <c r="P31">
        <v>10.266666666666667</v>
      </c>
      <c r="Q31">
        <v>14.5</v>
      </c>
    </row>
    <row r="32" spans="1:17" x14ac:dyDescent="0.3">
      <c r="B32">
        <v>2.4</v>
      </c>
      <c r="C32" s="77">
        <v>1</v>
      </c>
      <c r="D32" t="s">
        <v>219</v>
      </c>
      <c r="E32">
        <v>1.4999999999999999E-2</v>
      </c>
      <c r="F32">
        <v>1.2999999999999999E-3</v>
      </c>
      <c r="H32">
        <f>(E32+F32)/2</f>
        <v>8.1499999999999993E-3</v>
      </c>
      <c r="I32">
        <v>5.4333333333333326E-3</v>
      </c>
      <c r="J32">
        <f>H32*1000</f>
        <v>8.1499999999999986</v>
      </c>
      <c r="N32" s="152">
        <v>12000</v>
      </c>
      <c r="O32">
        <v>11.666666666666668</v>
      </c>
    </row>
    <row r="33" spans="2:17" x14ac:dyDescent="0.3">
      <c r="B33">
        <v>3.4</v>
      </c>
      <c r="C33" s="77">
        <v>3</v>
      </c>
      <c r="D33" t="s">
        <v>219</v>
      </c>
      <c r="E33">
        <v>1.0999999999999999E-2</v>
      </c>
      <c r="F33">
        <v>1.5E-3</v>
      </c>
      <c r="H33">
        <f>(E33+F33)/2</f>
        <v>6.2499999999999995E-3</v>
      </c>
      <c r="I33">
        <v>4.1666666666666666E-3</v>
      </c>
      <c r="J33">
        <f>H33*1000</f>
        <v>6.2499999999999991</v>
      </c>
      <c r="N33">
        <v>20000</v>
      </c>
      <c r="P33">
        <v>10.6</v>
      </c>
    </row>
    <row r="34" spans="2:17" x14ac:dyDescent="0.3">
      <c r="N34">
        <v>24000</v>
      </c>
      <c r="O34">
        <v>9</v>
      </c>
      <c r="P34">
        <v>10.333333333333334</v>
      </c>
      <c r="Q34">
        <v>9</v>
      </c>
    </row>
    <row r="35" spans="2:17" x14ac:dyDescent="0.3">
      <c r="B35">
        <v>9.3000000000000007</v>
      </c>
      <c r="C35" s="77">
        <v>0</v>
      </c>
      <c r="D35" t="s">
        <v>220</v>
      </c>
      <c r="E35">
        <v>1.9E-2</v>
      </c>
      <c r="F35">
        <v>1.2E-2</v>
      </c>
      <c r="H35">
        <f>(E35+F35+G35)/3</f>
        <v>1.0333333333333333E-2</v>
      </c>
      <c r="I35">
        <v>1.0333333333333333E-2</v>
      </c>
      <c r="J35">
        <f t="shared" si="0"/>
        <v>10.333333333333334</v>
      </c>
    </row>
    <row r="36" spans="2:17" x14ac:dyDescent="0.3">
      <c r="B36">
        <v>2.2999999999999998</v>
      </c>
      <c r="C36" s="77">
        <v>5</v>
      </c>
      <c r="D36" t="s">
        <v>220</v>
      </c>
      <c r="E36">
        <v>8.9999999999999993E-3</v>
      </c>
      <c r="F36">
        <v>1.0999999999999999E-2</v>
      </c>
      <c r="H36">
        <f>(E36+F36+G36)/3</f>
        <v>6.6666666666666654E-3</v>
      </c>
      <c r="I36">
        <v>6.6666666666666654E-3</v>
      </c>
      <c r="J36">
        <f t="shared" si="0"/>
        <v>6.6666666666666652</v>
      </c>
    </row>
    <row r="37" spans="2:17" x14ac:dyDescent="0.3">
      <c r="B37">
        <v>4</v>
      </c>
      <c r="C37" s="77">
        <v>7</v>
      </c>
      <c r="D37" t="s">
        <v>220</v>
      </c>
      <c r="E37">
        <v>8.8999999999999999E-3</v>
      </c>
      <c r="F37">
        <v>6.9999999999999999E-4</v>
      </c>
      <c r="H37">
        <f>(E37+F37+G37)/3</f>
        <v>3.1999999999999997E-3</v>
      </c>
      <c r="I37">
        <v>3.1999999999999997E-3</v>
      </c>
      <c r="J37">
        <f t="shared" si="0"/>
        <v>3.1999999999999997</v>
      </c>
    </row>
  </sheetData>
  <mergeCells count="3">
    <mergeCell ref="M1:O1"/>
    <mergeCell ref="Q1:S1"/>
    <mergeCell ref="M11:O11"/>
  </mergeCells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96"/>
  <sheetViews>
    <sheetView topLeftCell="F45" zoomScale="91" zoomScaleNormal="91" workbookViewId="0">
      <selection activeCell="T64" sqref="T64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3.109375" style="1" customWidth="1"/>
    <col min="4" max="4" width="13.109375" style="35" customWidth="1"/>
    <col min="5" max="7" width="9.109375" style="1"/>
    <col min="8" max="8" width="9.109375" style="17"/>
    <col min="9" max="9" width="10.109375" style="1" customWidth="1"/>
    <col min="10" max="10" width="14.5546875" style="92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12.44140625" style="1" customWidth="1"/>
    <col min="22" max="23" width="9.109375" style="1"/>
    <col min="24" max="24" width="14.5546875" style="1" customWidth="1"/>
    <col min="25" max="25" width="9.109375" style="13"/>
    <col min="26" max="26" width="9.109375" style="1"/>
    <col min="29" max="29" width="10.88671875" style="4" customWidth="1"/>
    <col min="30" max="30" width="12.6640625" style="1" customWidth="1"/>
    <col min="31" max="31" width="9.109375" style="35"/>
    <col min="32" max="34" width="9.109375" style="1"/>
    <col min="35" max="35" width="10.109375" style="1" bestFit="1" customWidth="1"/>
    <col min="36" max="36" width="9.109375" style="1"/>
    <col min="37" max="37" width="13.6640625" style="1" bestFit="1" customWidth="1"/>
  </cols>
  <sheetData>
    <row r="1" spans="1:40" ht="15" customHeight="1" x14ac:dyDescent="0.3">
      <c r="A1" s="158" t="s">
        <v>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64" t="s">
        <v>1</v>
      </c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6"/>
      <c r="AC1" s="158" t="s">
        <v>2</v>
      </c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7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9"/>
      <c r="AC2" s="161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9" t="s">
        <v>3</v>
      </c>
      <c r="B3" s="5" t="s">
        <v>4</v>
      </c>
      <c r="C3" s="5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26" t="s">
        <v>9</v>
      </c>
      <c r="I3" s="8" t="s">
        <v>10</v>
      </c>
      <c r="J3" s="88" t="s">
        <v>11</v>
      </c>
      <c r="K3" s="2"/>
      <c r="L3" s="2"/>
      <c r="M3" s="2"/>
      <c r="O3" s="9" t="s">
        <v>12</v>
      </c>
      <c r="P3" s="5" t="s">
        <v>4</v>
      </c>
      <c r="Q3" s="5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26" t="s">
        <v>9</v>
      </c>
      <c r="W3" s="8" t="s">
        <v>10</v>
      </c>
      <c r="X3" s="88" t="s">
        <v>11</v>
      </c>
      <c r="Y3" s="92"/>
      <c r="Z3" s="2"/>
      <c r="AA3" s="2"/>
      <c r="AC3" s="6" t="s">
        <v>13</v>
      </c>
      <c r="AD3" s="5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2" t="s">
        <v>10</v>
      </c>
      <c r="AK3" s="8" t="s">
        <v>11</v>
      </c>
      <c r="AL3" s="2"/>
      <c r="AM3" s="2"/>
      <c r="AN3" s="2"/>
    </row>
    <row r="4" spans="1:40" x14ac:dyDescent="0.3">
      <c r="A4" s="139">
        <v>43592</v>
      </c>
      <c r="B4" s="23">
        <v>0.43194444444444446</v>
      </c>
      <c r="C4" s="12">
        <v>0</v>
      </c>
      <c r="D4" s="39">
        <v>0</v>
      </c>
      <c r="F4" s="15"/>
      <c r="G4" s="16">
        <v>4.5900000000000003E-2</v>
      </c>
      <c r="H4" s="1"/>
      <c r="J4" s="89">
        <v>592.6</v>
      </c>
      <c r="M4" s="1"/>
      <c r="O4" s="139">
        <v>43592</v>
      </c>
      <c r="P4" s="113">
        <v>10.554305555555555</v>
      </c>
      <c r="Q4" s="12">
        <v>0</v>
      </c>
      <c r="R4" s="39">
        <v>0</v>
      </c>
      <c r="U4" s="16">
        <v>6.3600000000000004E-2</v>
      </c>
      <c r="V4" s="17"/>
      <c r="X4" s="17">
        <v>1042.3</v>
      </c>
      <c r="Y4" s="17">
        <v>1042.3</v>
      </c>
      <c r="AA4" s="1"/>
      <c r="AB4" s="77"/>
      <c r="AC4" s="85"/>
      <c r="AD4" s="14"/>
      <c r="AE4" s="82"/>
      <c r="AI4" s="15"/>
      <c r="AJ4" s="13"/>
      <c r="AK4" s="17"/>
      <c r="AL4" s="1"/>
    </row>
    <row r="5" spans="1:40" x14ac:dyDescent="0.3">
      <c r="A5" s="60"/>
      <c r="B5" s="23">
        <v>0.43402777777777773</v>
      </c>
      <c r="C5" s="12">
        <v>3</v>
      </c>
      <c r="D5" s="39">
        <f>SUM(C5,D4)</f>
        <v>3</v>
      </c>
      <c r="G5" s="16">
        <v>4.9000000000000002E-2</v>
      </c>
      <c r="J5" s="90">
        <v>457.1</v>
      </c>
      <c r="M5" s="1"/>
      <c r="P5" s="113">
        <v>10.555694444444445</v>
      </c>
      <c r="Q5" s="12">
        <v>2</v>
      </c>
      <c r="R5" s="39">
        <f>SUM(Q5,R4)</f>
        <v>2</v>
      </c>
      <c r="U5" s="16">
        <v>0.05</v>
      </c>
      <c r="V5" s="17"/>
      <c r="X5" s="17">
        <v>1004</v>
      </c>
      <c r="Y5" s="17">
        <v>1004</v>
      </c>
      <c r="AA5" s="1"/>
      <c r="AC5" s="85"/>
      <c r="AD5" s="14"/>
      <c r="AE5" s="40"/>
      <c r="AI5" s="15"/>
      <c r="AJ5" s="13"/>
      <c r="AK5" s="17"/>
      <c r="AL5" s="1"/>
    </row>
    <row r="6" spans="1:40" x14ac:dyDescent="0.3">
      <c r="A6" s="60"/>
      <c r="B6" s="23">
        <v>0.43472222222222223</v>
      </c>
      <c r="C6" s="12">
        <v>1</v>
      </c>
      <c r="D6" s="39">
        <f t="shared" ref="D6:D27" si="0">SUM(C6,D5)</f>
        <v>4</v>
      </c>
      <c r="G6" s="16">
        <v>5.4300000000000001E-2</v>
      </c>
      <c r="J6" s="89">
        <v>515.70000000000005</v>
      </c>
      <c r="M6" s="1"/>
      <c r="P6" s="113">
        <v>10.55638888888889</v>
      </c>
      <c r="Q6" s="12">
        <v>1</v>
      </c>
      <c r="R6" s="39">
        <f t="shared" ref="R6:R30" si="1">SUM(Q6,R5)</f>
        <v>3</v>
      </c>
      <c r="U6" s="16">
        <v>5.7099999999999998E-2</v>
      </c>
      <c r="V6" s="17"/>
      <c r="X6" s="17">
        <v>984.2</v>
      </c>
      <c r="Y6" s="17">
        <v>984.2</v>
      </c>
      <c r="AA6" s="1"/>
      <c r="AC6" s="85"/>
      <c r="AD6" s="14"/>
      <c r="AE6" s="40"/>
      <c r="AI6" s="15"/>
      <c r="AJ6" s="13"/>
      <c r="AK6" s="17"/>
      <c r="AL6" s="1"/>
    </row>
    <row r="7" spans="1:40" x14ac:dyDescent="0.3">
      <c r="A7" s="60"/>
      <c r="B7" s="23">
        <v>0.4381944444444445</v>
      </c>
      <c r="C7" s="12">
        <v>5</v>
      </c>
      <c r="D7" s="39">
        <f t="shared" si="0"/>
        <v>9</v>
      </c>
      <c r="G7" s="16">
        <v>6.8400000000000002E-2</v>
      </c>
      <c r="J7" s="89">
        <v>586.29999999999995</v>
      </c>
      <c r="M7" s="1"/>
      <c r="P7" s="113">
        <v>10.557083333333333</v>
      </c>
      <c r="Q7" s="12">
        <v>1</v>
      </c>
      <c r="R7" s="39">
        <f t="shared" si="1"/>
        <v>4</v>
      </c>
      <c r="U7" s="16">
        <v>4.9000000000000002E-2</v>
      </c>
      <c r="V7" s="17"/>
      <c r="X7" s="17"/>
      <c r="Y7" s="17">
        <v>1081.5999999999999</v>
      </c>
      <c r="AA7" s="1"/>
      <c r="AC7" s="85"/>
      <c r="AD7" s="14"/>
      <c r="AE7" s="40"/>
      <c r="AI7" s="15"/>
      <c r="AJ7" s="13"/>
      <c r="AK7" s="17"/>
      <c r="AL7" s="1"/>
    </row>
    <row r="8" spans="1:40" x14ac:dyDescent="0.3">
      <c r="A8" s="60"/>
      <c r="B8" s="23">
        <v>0.44027777777777777</v>
      </c>
      <c r="C8" s="12">
        <v>3</v>
      </c>
      <c r="D8" s="39">
        <f t="shared" si="0"/>
        <v>12</v>
      </c>
      <c r="G8" s="16">
        <v>7.4399999999999994E-2</v>
      </c>
      <c r="J8" s="89">
        <v>481.2</v>
      </c>
      <c r="M8" s="1"/>
      <c r="P8" s="113">
        <v>10.558472222222223</v>
      </c>
      <c r="Q8" s="12">
        <v>2</v>
      </c>
      <c r="R8" s="39">
        <f t="shared" si="1"/>
        <v>6</v>
      </c>
      <c r="U8" s="16">
        <v>5.8099999999999999E-2</v>
      </c>
      <c r="V8" s="17"/>
      <c r="X8" s="17"/>
      <c r="Y8" s="17">
        <v>1074.8</v>
      </c>
      <c r="AA8" s="1"/>
      <c r="AC8" s="85"/>
      <c r="AD8" s="14"/>
      <c r="AE8" s="40"/>
      <c r="AI8" s="15"/>
      <c r="AJ8" s="13"/>
      <c r="AK8" s="17"/>
      <c r="AL8" s="1"/>
    </row>
    <row r="9" spans="1:40" x14ac:dyDescent="0.3">
      <c r="A9" s="60"/>
      <c r="B9" s="23">
        <v>0.45</v>
      </c>
      <c r="C9" s="12">
        <v>14</v>
      </c>
      <c r="D9" s="39">
        <f t="shared" si="0"/>
        <v>26</v>
      </c>
      <c r="G9" s="16">
        <v>6.7000000000000004E-2</v>
      </c>
      <c r="J9" s="89">
        <v>429.9</v>
      </c>
      <c r="M9" s="1"/>
      <c r="P9" s="113">
        <v>10.569583333333334</v>
      </c>
      <c r="Q9" s="12">
        <v>16</v>
      </c>
      <c r="R9" s="39">
        <f t="shared" si="1"/>
        <v>22</v>
      </c>
      <c r="U9" s="16">
        <v>4.7899999999999998E-2</v>
      </c>
      <c r="V9" s="21"/>
      <c r="X9" s="17"/>
      <c r="Y9" s="17">
        <v>1007.8</v>
      </c>
      <c r="AA9" s="1"/>
      <c r="AC9" s="85"/>
      <c r="AD9" s="14"/>
      <c r="AE9" s="40"/>
      <c r="AI9" s="15"/>
      <c r="AJ9" s="13"/>
      <c r="AK9" s="17"/>
      <c r="AL9" s="1"/>
    </row>
    <row r="10" spans="1:40" x14ac:dyDescent="0.3">
      <c r="A10" s="60"/>
      <c r="B10" s="23">
        <v>0.45624999999999999</v>
      </c>
      <c r="C10" s="12">
        <v>9</v>
      </c>
      <c r="D10" s="39">
        <f t="shared" si="0"/>
        <v>35</v>
      </c>
      <c r="G10" s="16">
        <v>6.3500000000000001E-2</v>
      </c>
      <c r="J10" s="89">
        <v>478.8</v>
      </c>
      <c r="M10" s="1"/>
      <c r="P10" s="113">
        <v>10.570972222222222</v>
      </c>
      <c r="Q10" s="12">
        <v>2</v>
      </c>
      <c r="R10" s="39">
        <f t="shared" si="1"/>
        <v>24</v>
      </c>
      <c r="U10" s="16">
        <v>5.3100000000000001E-2</v>
      </c>
      <c r="V10" s="21"/>
      <c r="X10" s="18">
        <v>926.6</v>
      </c>
      <c r="Y10" s="18">
        <v>926.6</v>
      </c>
      <c r="AA10" s="1"/>
      <c r="AC10" s="85"/>
      <c r="AD10" s="14"/>
      <c r="AE10" s="40"/>
      <c r="AI10" s="15"/>
      <c r="AJ10" s="13"/>
      <c r="AK10" s="17"/>
      <c r="AL10" s="1"/>
    </row>
    <row r="11" spans="1:40" x14ac:dyDescent="0.3">
      <c r="A11" s="60"/>
      <c r="B11" s="23">
        <v>0.45763888888888887</v>
      </c>
      <c r="C11" s="12">
        <v>2</v>
      </c>
      <c r="D11" s="39">
        <f t="shared" si="0"/>
        <v>37</v>
      </c>
      <c r="G11" s="16">
        <v>4.99E-2</v>
      </c>
      <c r="J11" s="90">
        <v>503.8</v>
      </c>
      <c r="M11" s="1"/>
      <c r="P11" s="113">
        <v>10.57236111111111</v>
      </c>
      <c r="Q11" s="12">
        <v>2</v>
      </c>
      <c r="R11" s="39">
        <f t="shared" si="1"/>
        <v>26</v>
      </c>
      <c r="U11" s="16">
        <v>5.7500000000000002E-2</v>
      </c>
      <c r="V11" s="21"/>
      <c r="X11" s="17">
        <v>934.3</v>
      </c>
      <c r="Y11" s="17">
        <v>934.3</v>
      </c>
      <c r="AA11" s="1"/>
      <c r="AC11" s="85"/>
      <c r="AD11" s="14"/>
      <c r="AE11" s="40"/>
      <c r="AI11" s="15"/>
      <c r="AJ11" s="13"/>
      <c r="AK11" s="17"/>
      <c r="AL11" s="1"/>
    </row>
    <row r="12" spans="1:40" x14ac:dyDescent="0.3">
      <c r="A12" s="60"/>
      <c r="B12" s="23">
        <v>0.47152777777777777</v>
      </c>
      <c r="C12" s="12">
        <v>20</v>
      </c>
      <c r="D12" s="39">
        <f t="shared" si="0"/>
        <v>57</v>
      </c>
      <c r="G12" s="16">
        <v>4.36E-2</v>
      </c>
      <c r="J12" s="89">
        <v>541.29999999999995</v>
      </c>
      <c r="M12" s="1"/>
      <c r="P12" s="113">
        <v>10.576527777777777</v>
      </c>
      <c r="Q12" s="12">
        <v>6</v>
      </c>
      <c r="R12" s="39">
        <f t="shared" si="1"/>
        <v>32</v>
      </c>
      <c r="U12" s="16">
        <v>5.8099999999999999E-2</v>
      </c>
      <c r="V12" s="21"/>
      <c r="X12" s="17"/>
      <c r="Y12" s="17">
        <v>1037.9000000000001</v>
      </c>
      <c r="AA12" s="1"/>
      <c r="AC12" s="85"/>
      <c r="AD12" s="14"/>
      <c r="AE12" s="40"/>
      <c r="AI12" s="15"/>
      <c r="AJ12" s="13"/>
      <c r="AK12" s="17"/>
      <c r="AL12" s="1"/>
    </row>
    <row r="13" spans="1:40" x14ac:dyDescent="0.3">
      <c r="A13" s="60"/>
      <c r="B13" s="23">
        <v>0.47500000000000003</v>
      </c>
      <c r="C13" s="12">
        <v>5</v>
      </c>
      <c r="D13" s="39">
        <f t="shared" si="0"/>
        <v>62</v>
      </c>
      <c r="G13" s="16">
        <v>5.21E-2</v>
      </c>
      <c r="J13" s="89">
        <v>420.3</v>
      </c>
      <c r="K13" s="13"/>
      <c r="M13" s="1"/>
      <c r="P13" s="113">
        <v>0.59513888888888888</v>
      </c>
      <c r="Q13" s="12">
        <v>27</v>
      </c>
      <c r="R13" s="39">
        <f t="shared" si="1"/>
        <v>59</v>
      </c>
      <c r="U13" s="16">
        <v>6.5100000000000005E-2</v>
      </c>
      <c r="V13" s="21"/>
      <c r="X13" s="17">
        <v>820.3</v>
      </c>
      <c r="Y13" s="17">
        <v>820.3</v>
      </c>
      <c r="AA13" s="1"/>
      <c r="AC13" s="85"/>
      <c r="AD13" s="14"/>
      <c r="AE13" s="40"/>
      <c r="AI13" s="15"/>
      <c r="AJ13" s="13"/>
      <c r="AK13" s="17"/>
      <c r="AL13" s="1"/>
    </row>
    <row r="14" spans="1:40" x14ac:dyDescent="0.3">
      <c r="A14" s="60"/>
      <c r="B14" s="23">
        <v>0.4770833333333333</v>
      </c>
      <c r="C14" s="12">
        <v>3</v>
      </c>
      <c r="D14" s="39">
        <f t="shared" si="0"/>
        <v>65</v>
      </c>
      <c r="G14" s="16">
        <v>5.7700000000000001E-2</v>
      </c>
      <c r="J14" s="89">
        <v>282.5</v>
      </c>
      <c r="M14" s="1"/>
      <c r="P14" s="113">
        <v>0.59583333333333333</v>
      </c>
      <c r="Q14" s="12">
        <v>1</v>
      </c>
      <c r="R14" s="39">
        <f t="shared" si="1"/>
        <v>60</v>
      </c>
      <c r="U14" s="16">
        <v>6.1899999999999997E-2</v>
      </c>
      <c r="V14" s="16"/>
      <c r="X14" s="17">
        <v>796.4</v>
      </c>
      <c r="Y14" s="17">
        <v>796.4</v>
      </c>
      <c r="AA14" s="1"/>
      <c r="AC14" s="85"/>
      <c r="AD14" s="14"/>
      <c r="AE14" s="40"/>
      <c r="AI14" s="15"/>
      <c r="AJ14" s="13"/>
      <c r="AK14" s="17"/>
      <c r="AL14" s="1"/>
    </row>
    <row r="15" spans="1:40" x14ac:dyDescent="0.3">
      <c r="A15" s="60"/>
      <c r="B15" s="23">
        <v>0.47986111111111113</v>
      </c>
      <c r="C15" s="12">
        <v>4</v>
      </c>
      <c r="D15" s="39">
        <f t="shared" si="0"/>
        <v>69</v>
      </c>
      <c r="G15" s="16">
        <v>4.2700000000000002E-2</v>
      </c>
      <c r="H15" s="21"/>
      <c r="J15" s="89">
        <v>407.5</v>
      </c>
      <c r="M15" s="1"/>
      <c r="P15" s="113">
        <v>0.59652777777777777</v>
      </c>
      <c r="Q15" s="12">
        <v>1</v>
      </c>
      <c r="R15" s="39">
        <f t="shared" si="1"/>
        <v>61</v>
      </c>
      <c r="U15" s="16">
        <v>5.2999999999999999E-2</v>
      </c>
      <c r="V15" s="16"/>
      <c r="X15" s="18">
        <v>671.7</v>
      </c>
      <c r="Y15" s="18">
        <v>671.7</v>
      </c>
      <c r="AA15" s="1"/>
      <c r="AC15" s="85"/>
      <c r="AD15" s="14"/>
      <c r="AE15" s="40"/>
      <c r="AI15" s="15"/>
      <c r="AJ15" s="13"/>
      <c r="AK15" s="17"/>
      <c r="AL15" s="1"/>
    </row>
    <row r="16" spans="1:40" x14ac:dyDescent="0.3">
      <c r="A16" s="60"/>
      <c r="B16" s="23">
        <v>0.48194444444444445</v>
      </c>
      <c r="C16" s="12">
        <v>3</v>
      </c>
      <c r="D16" s="39">
        <f t="shared" si="0"/>
        <v>72</v>
      </c>
      <c r="G16" s="16">
        <v>4.19E-2</v>
      </c>
      <c r="J16" s="89">
        <v>458.2</v>
      </c>
      <c r="M16" s="1"/>
      <c r="P16" s="113">
        <v>0.59930555555555554</v>
      </c>
      <c r="Q16" s="12">
        <v>4</v>
      </c>
      <c r="R16" s="39">
        <f t="shared" si="1"/>
        <v>65</v>
      </c>
      <c r="U16" s="16">
        <v>8.2100000000000006E-2</v>
      </c>
      <c r="V16" s="16"/>
      <c r="X16" s="18">
        <v>619.20000000000005</v>
      </c>
      <c r="Y16" s="18">
        <v>619.20000000000005</v>
      </c>
      <c r="AA16" s="1"/>
      <c r="AC16" s="85"/>
      <c r="AD16" s="14"/>
      <c r="AE16" s="40"/>
      <c r="AI16" s="15"/>
      <c r="AJ16" s="13"/>
      <c r="AK16" s="17"/>
      <c r="AL16" s="1"/>
    </row>
    <row r="17" spans="1:38" x14ac:dyDescent="0.3">
      <c r="A17" s="60"/>
      <c r="B17" s="23">
        <v>0.4861111111111111</v>
      </c>
      <c r="C17" s="12">
        <v>6</v>
      </c>
      <c r="D17" s="39">
        <f t="shared" si="0"/>
        <v>78</v>
      </c>
      <c r="G17" s="16">
        <v>3.3099999999999997E-2</v>
      </c>
      <c r="J17" s="89">
        <v>401.8</v>
      </c>
      <c r="M17" s="1"/>
      <c r="P17" s="113">
        <v>0.60069444444444442</v>
      </c>
      <c r="Q17" s="12">
        <v>2</v>
      </c>
      <c r="R17" s="39">
        <f t="shared" si="1"/>
        <v>67</v>
      </c>
      <c r="U17" s="16">
        <v>4.99E-2</v>
      </c>
      <c r="V17" s="15"/>
      <c r="X17" s="18"/>
      <c r="Y17" s="18">
        <v>619.20000000000005</v>
      </c>
      <c r="AA17" s="1"/>
      <c r="AC17" s="85"/>
      <c r="AD17" s="14"/>
      <c r="AE17" s="40"/>
      <c r="AI17" s="15"/>
      <c r="AJ17" s="13"/>
      <c r="AK17" s="17"/>
      <c r="AL17" s="1"/>
    </row>
    <row r="18" spans="1:38" x14ac:dyDescent="0.3">
      <c r="A18" s="60"/>
      <c r="B18" s="23">
        <v>0.50416666666666665</v>
      </c>
      <c r="C18" s="14">
        <v>26</v>
      </c>
      <c r="D18" s="39">
        <f t="shared" si="0"/>
        <v>104</v>
      </c>
      <c r="G18" s="16">
        <v>5.1400000000000001E-2</v>
      </c>
      <c r="J18" s="89">
        <v>297.7</v>
      </c>
      <c r="M18" s="1"/>
      <c r="P18" s="113">
        <v>0.6020833333333333</v>
      </c>
      <c r="Q18" s="12">
        <v>2</v>
      </c>
      <c r="R18" s="39">
        <f t="shared" si="1"/>
        <v>69</v>
      </c>
      <c r="U18" s="16">
        <v>6.2199999999999998E-2</v>
      </c>
      <c r="V18" s="16"/>
      <c r="X18" s="18">
        <v>593.20000000000005</v>
      </c>
      <c r="Y18" s="18">
        <v>593.20000000000005</v>
      </c>
      <c r="AA18" s="1"/>
      <c r="AC18" s="85"/>
      <c r="AD18" s="14"/>
      <c r="AE18" s="40"/>
      <c r="AI18" s="15"/>
      <c r="AJ18" s="13"/>
      <c r="AK18" s="17"/>
      <c r="AL18" s="1"/>
    </row>
    <row r="19" spans="1:38" x14ac:dyDescent="0.3">
      <c r="A19" s="60"/>
      <c r="B19" s="23">
        <v>0.50555555555555554</v>
      </c>
      <c r="C19" s="74">
        <v>2</v>
      </c>
      <c r="D19" s="39">
        <f t="shared" si="0"/>
        <v>106</v>
      </c>
      <c r="E19" s="13"/>
      <c r="F19" s="13"/>
      <c r="G19" s="95">
        <v>4.8099999999999997E-2</v>
      </c>
      <c r="H19" s="44"/>
      <c r="I19" s="13"/>
      <c r="J19" s="89">
        <v>457.4</v>
      </c>
      <c r="M19" s="1"/>
      <c r="P19" s="113">
        <v>0.60902777777777783</v>
      </c>
      <c r="Q19" s="12">
        <v>10</v>
      </c>
      <c r="R19" s="39">
        <f t="shared" si="1"/>
        <v>79</v>
      </c>
      <c r="U19" s="16">
        <v>6.0600000000000001E-2</v>
      </c>
      <c r="V19" s="16"/>
      <c r="X19" s="15">
        <v>589.1</v>
      </c>
      <c r="Y19" s="15">
        <v>589.1</v>
      </c>
      <c r="AA19" s="1"/>
      <c r="AC19" s="85"/>
      <c r="AD19" s="14"/>
      <c r="AE19" s="40"/>
      <c r="AI19" s="15"/>
      <c r="AJ19" s="13"/>
      <c r="AK19" s="17"/>
      <c r="AL19" s="1"/>
    </row>
    <row r="20" spans="1:38" x14ac:dyDescent="0.3">
      <c r="A20" s="60"/>
      <c r="B20" s="23">
        <v>0.50694444444444442</v>
      </c>
      <c r="C20" s="12">
        <v>2</v>
      </c>
      <c r="D20" s="39">
        <f t="shared" si="0"/>
        <v>108</v>
      </c>
      <c r="G20" s="16">
        <v>6.0999999999999999E-2</v>
      </c>
      <c r="J20" s="91">
        <v>375.4</v>
      </c>
      <c r="M20" s="1"/>
      <c r="P20" s="113">
        <v>0.60972222222222217</v>
      </c>
      <c r="Q20" s="12">
        <v>1</v>
      </c>
      <c r="R20" s="39">
        <f t="shared" si="1"/>
        <v>80</v>
      </c>
      <c r="U20" s="16">
        <v>6.2199999999999998E-2</v>
      </c>
      <c r="V20" s="16"/>
      <c r="X20" s="18">
        <v>524.9</v>
      </c>
      <c r="Y20" s="18">
        <v>524.9</v>
      </c>
      <c r="AA20" s="1"/>
      <c r="AC20" s="85"/>
      <c r="AD20" s="14"/>
      <c r="AE20" s="40"/>
      <c r="AI20" s="15"/>
      <c r="AJ20" s="13"/>
      <c r="AK20" s="17"/>
      <c r="AL20" s="1"/>
    </row>
    <row r="21" spans="1:38" x14ac:dyDescent="0.3">
      <c r="A21" s="60"/>
      <c r="B21" s="23">
        <v>0.50972222222222219</v>
      </c>
      <c r="C21" s="12">
        <v>4</v>
      </c>
      <c r="D21" s="39">
        <f t="shared" si="0"/>
        <v>112</v>
      </c>
      <c r="G21" s="16">
        <v>4.8000000000000001E-2</v>
      </c>
      <c r="H21" s="21"/>
      <c r="J21" s="89">
        <v>357.8</v>
      </c>
      <c r="M21" s="1"/>
      <c r="P21" s="113">
        <v>0.63958333333333328</v>
      </c>
      <c r="Q21" s="12">
        <v>29</v>
      </c>
      <c r="R21" s="39">
        <f>SUM(Q21,R20)</f>
        <v>109</v>
      </c>
      <c r="U21" s="16">
        <v>6.2E-2</v>
      </c>
      <c r="V21" s="16"/>
      <c r="X21" s="18"/>
      <c r="Y21" s="18">
        <v>554.29999999999995</v>
      </c>
      <c r="AA21" s="1"/>
      <c r="AC21" s="85"/>
      <c r="AD21" s="14"/>
      <c r="AE21" s="40"/>
      <c r="AI21" s="15"/>
      <c r="AJ21" s="13"/>
      <c r="AK21" s="17"/>
      <c r="AL21" s="1"/>
    </row>
    <row r="22" spans="1:38" x14ac:dyDescent="0.3">
      <c r="A22" s="60"/>
      <c r="B22" s="23">
        <v>0.51874999999999993</v>
      </c>
      <c r="C22" s="14">
        <v>13</v>
      </c>
      <c r="D22" s="39">
        <f t="shared" si="0"/>
        <v>125</v>
      </c>
      <c r="G22" s="16">
        <v>5.0200000000000002E-2</v>
      </c>
      <c r="J22" s="89">
        <v>444.2</v>
      </c>
      <c r="M22" s="1"/>
      <c r="P22" s="113">
        <v>0.64166666666666672</v>
      </c>
      <c r="Q22" s="12">
        <v>3</v>
      </c>
      <c r="R22" s="39">
        <f t="shared" si="1"/>
        <v>112</v>
      </c>
      <c r="U22" s="16">
        <v>5.8999999999999997E-2</v>
      </c>
      <c r="V22" s="16"/>
      <c r="X22" s="18">
        <v>533.1</v>
      </c>
      <c r="Y22" s="18">
        <v>533.1</v>
      </c>
      <c r="AA22" s="1"/>
      <c r="AC22" s="85"/>
      <c r="AD22" s="14"/>
      <c r="AE22" s="40"/>
      <c r="AI22" s="15"/>
      <c r="AJ22" s="13"/>
      <c r="AK22" s="17"/>
      <c r="AL22" s="1"/>
    </row>
    <row r="23" spans="1:38" x14ac:dyDescent="0.3">
      <c r="A23" s="60"/>
      <c r="B23" s="23">
        <v>0.52152777777777781</v>
      </c>
      <c r="C23" s="14">
        <v>4</v>
      </c>
      <c r="D23" s="39">
        <f t="shared" si="0"/>
        <v>129</v>
      </c>
      <c r="G23" s="16">
        <v>6.1800000000000001E-2</v>
      </c>
      <c r="J23" s="89">
        <v>355</v>
      </c>
      <c r="K23" s="7"/>
      <c r="M23" s="1"/>
      <c r="P23" s="113">
        <v>0.64861111111111114</v>
      </c>
      <c r="Q23" s="12">
        <v>10</v>
      </c>
      <c r="R23" s="39">
        <f t="shared" si="1"/>
        <v>122</v>
      </c>
      <c r="U23" s="16">
        <v>5.7299999999999997E-2</v>
      </c>
      <c r="V23" s="16"/>
      <c r="X23" s="18">
        <v>507.8</v>
      </c>
      <c r="Y23" s="18">
        <v>507.8</v>
      </c>
      <c r="AA23" s="1"/>
      <c r="AC23" s="85"/>
      <c r="AD23" s="14"/>
      <c r="AE23" s="40"/>
      <c r="AI23" s="15"/>
      <c r="AJ23" s="13"/>
      <c r="AK23" s="17"/>
      <c r="AL23" s="1"/>
    </row>
    <row r="24" spans="1:38" x14ac:dyDescent="0.3">
      <c r="A24" s="60"/>
      <c r="B24" s="23">
        <v>0.5229166666666667</v>
      </c>
      <c r="C24" s="14">
        <v>2</v>
      </c>
      <c r="D24" s="39">
        <f t="shared" si="0"/>
        <v>131</v>
      </c>
      <c r="G24" s="16">
        <v>5.1200000000000002E-2</v>
      </c>
      <c r="H24" s="21"/>
      <c r="J24" s="89">
        <v>378.5</v>
      </c>
      <c r="M24" s="1"/>
      <c r="P24" s="113">
        <v>0.65208333333333335</v>
      </c>
      <c r="Q24" s="12">
        <v>5</v>
      </c>
      <c r="R24" s="39">
        <f t="shared" si="1"/>
        <v>127</v>
      </c>
      <c r="U24" s="16">
        <v>6.6699999999999995E-2</v>
      </c>
      <c r="V24" s="16"/>
      <c r="X24" s="18">
        <v>394.8</v>
      </c>
      <c r="Y24" s="18">
        <v>394.8</v>
      </c>
      <c r="AA24" s="1"/>
      <c r="AC24" s="85"/>
      <c r="AD24" s="14"/>
      <c r="AE24" s="40"/>
      <c r="AI24" s="15"/>
      <c r="AJ24" s="13"/>
      <c r="AK24" s="17"/>
      <c r="AL24" s="1"/>
    </row>
    <row r="25" spans="1:38" x14ac:dyDescent="0.3">
      <c r="A25" s="60"/>
      <c r="B25" s="23">
        <v>0.52361111111111114</v>
      </c>
      <c r="C25" s="14">
        <v>1</v>
      </c>
      <c r="D25" s="39">
        <f t="shared" si="0"/>
        <v>132</v>
      </c>
      <c r="G25" s="16">
        <v>5.1299999999999998E-2</v>
      </c>
      <c r="J25" s="89">
        <v>329.3</v>
      </c>
      <c r="M25" s="1"/>
      <c r="P25" s="113">
        <v>0.65277777777777779</v>
      </c>
      <c r="Q25" s="12">
        <v>1</v>
      </c>
      <c r="R25" s="39">
        <f t="shared" si="1"/>
        <v>128</v>
      </c>
      <c r="U25" s="16">
        <v>7.6200000000000004E-2</v>
      </c>
      <c r="V25" s="16"/>
      <c r="X25" s="17">
        <v>429.1</v>
      </c>
      <c r="Y25" s="17">
        <v>429.1</v>
      </c>
      <c r="AA25" s="1"/>
      <c r="AC25" s="85"/>
      <c r="AD25" s="14"/>
      <c r="AE25" s="40"/>
      <c r="AI25" s="15"/>
      <c r="AJ25" s="13"/>
      <c r="AK25" s="17"/>
      <c r="AL25" s="1"/>
    </row>
    <row r="26" spans="1:38" x14ac:dyDescent="0.3">
      <c r="A26" s="60"/>
      <c r="B26" s="23">
        <v>0.54583333333333328</v>
      </c>
      <c r="C26" s="14">
        <v>32</v>
      </c>
      <c r="D26" s="39">
        <f t="shared" si="0"/>
        <v>164</v>
      </c>
      <c r="G26" s="16">
        <v>0</v>
      </c>
      <c r="J26" s="89">
        <v>364.4</v>
      </c>
      <c r="M26" s="1"/>
      <c r="P26" s="113">
        <v>0.65416666666666667</v>
      </c>
      <c r="Q26" s="12">
        <v>2</v>
      </c>
      <c r="R26" s="39">
        <f t="shared" si="1"/>
        <v>130</v>
      </c>
      <c r="U26" s="16">
        <v>5.8700000000000002E-2</v>
      </c>
      <c r="V26" s="16"/>
      <c r="X26" s="17">
        <v>422.9</v>
      </c>
      <c r="Y26" s="17">
        <v>422.9</v>
      </c>
      <c r="AA26" s="1"/>
      <c r="AC26" s="85"/>
      <c r="AD26" s="14"/>
      <c r="AE26" s="40"/>
      <c r="AI26" s="15"/>
      <c r="AJ26" s="13"/>
      <c r="AK26" s="17"/>
      <c r="AL26" s="1"/>
    </row>
    <row r="27" spans="1:38" x14ac:dyDescent="0.3">
      <c r="A27" s="60"/>
      <c r="B27" s="23">
        <v>0.54791666666666672</v>
      </c>
      <c r="C27" s="14">
        <v>3</v>
      </c>
      <c r="D27" s="39">
        <f t="shared" si="0"/>
        <v>167</v>
      </c>
      <c r="G27" s="16">
        <v>6.4000000000000001E-2</v>
      </c>
      <c r="H27" s="21"/>
      <c r="J27" s="89">
        <v>321.89999999999998</v>
      </c>
      <c r="M27" s="1"/>
      <c r="P27" s="113">
        <v>0.66666666666666663</v>
      </c>
      <c r="Q27" s="12">
        <v>18</v>
      </c>
      <c r="R27" s="39">
        <f t="shared" si="1"/>
        <v>148</v>
      </c>
      <c r="U27" s="16">
        <v>6.4100000000000004E-2</v>
      </c>
      <c r="V27" s="16"/>
      <c r="X27" s="17">
        <v>352.7</v>
      </c>
      <c r="Y27" s="17">
        <v>352.7</v>
      </c>
      <c r="AA27" s="1"/>
      <c r="AC27" s="85"/>
      <c r="AD27" s="14"/>
      <c r="AE27" s="40"/>
      <c r="AI27" s="15"/>
      <c r="AJ27" s="13"/>
      <c r="AL27" s="1"/>
    </row>
    <row r="28" spans="1:38" x14ac:dyDescent="0.3">
      <c r="A28" s="60"/>
      <c r="B28" s="23"/>
      <c r="C28" s="14"/>
      <c r="D28" s="39"/>
      <c r="G28" s="16"/>
      <c r="J28" s="89"/>
      <c r="M28" s="1"/>
      <c r="P28" s="113">
        <v>0.67152777777777783</v>
      </c>
      <c r="Q28" s="12">
        <v>7</v>
      </c>
      <c r="R28" s="39">
        <f t="shared" si="1"/>
        <v>155</v>
      </c>
      <c r="U28" s="16">
        <v>7.0999999999999994E-2</v>
      </c>
      <c r="V28" s="16"/>
      <c r="X28" s="17">
        <v>460.5</v>
      </c>
      <c r="Y28" s="17">
        <v>460.5</v>
      </c>
      <c r="AA28" s="1"/>
      <c r="AJ28" s="13"/>
      <c r="AL28" s="1"/>
    </row>
    <row r="29" spans="1:38" x14ac:dyDescent="0.3">
      <c r="A29" s="60"/>
      <c r="B29" s="23"/>
      <c r="C29" s="14"/>
      <c r="D29" s="39"/>
      <c r="J29" s="89"/>
      <c r="M29" s="1"/>
      <c r="P29" s="113">
        <v>0.67291666666666661</v>
      </c>
      <c r="Q29" s="12">
        <v>2</v>
      </c>
      <c r="R29" s="39">
        <f t="shared" si="1"/>
        <v>157</v>
      </c>
      <c r="U29" s="16">
        <v>7.9000000000000001E-2</v>
      </c>
      <c r="V29" s="16"/>
      <c r="X29" s="17">
        <v>426.6</v>
      </c>
      <c r="Y29" s="17">
        <v>426.6</v>
      </c>
      <c r="AA29" s="1"/>
      <c r="AC29" s="85"/>
      <c r="AD29" s="14"/>
      <c r="AE29" s="40"/>
      <c r="AI29" s="15"/>
      <c r="AJ29" s="13"/>
      <c r="AK29" s="15"/>
      <c r="AL29" s="1"/>
    </row>
    <row r="30" spans="1:38" x14ac:dyDescent="0.3">
      <c r="A30" s="60"/>
      <c r="B30" s="23"/>
      <c r="C30" s="14"/>
      <c r="D30" s="39"/>
      <c r="H30" s="21"/>
      <c r="J30" s="89"/>
      <c r="M30" s="1"/>
      <c r="P30" s="113">
        <v>0.67361111111111116</v>
      </c>
      <c r="Q30" s="12">
        <v>1</v>
      </c>
      <c r="R30" s="39">
        <f t="shared" si="1"/>
        <v>158</v>
      </c>
      <c r="U30" s="16">
        <v>7.4999999999999997E-2</v>
      </c>
      <c r="V30" s="16"/>
      <c r="X30" s="17">
        <v>414.7</v>
      </c>
      <c r="Y30" s="17">
        <v>414.7</v>
      </c>
      <c r="AA30" s="1"/>
      <c r="AC30" s="85"/>
      <c r="AD30" s="14"/>
      <c r="AE30" s="40"/>
      <c r="AI30" s="15"/>
      <c r="AJ30" s="13"/>
      <c r="AK30" s="15"/>
      <c r="AL30" s="1"/>
    </row>
    <row r="31" spans="1:38" x14ac:dyDescent="0.3">
      <c r="A31" s="60"/>
      <c r="B31" s="23"/>
      <c r="C31" s="12"/>
      <c r="D31" s="39"/>
      <c r="H31" s="21"/>
      <c r="J31" s="89"/>
      <c r="M31" s="1"/>
      <c r="P31" s="23"/>
      <c r="Q31" s="12"/>
      <c r="R31" s="39"/>
      <c r="V31" s="16"/>
      <c r="X31" s="17"/>
      <c r="AA31" s="1"/>
      <c r="AC31" s="85"/>
      <c r="AD31" s="14"/>
      <c r="AE31" s="40"/>
      <c r="AI31" s="15"/>
      <c r="AJ31" s="13"/>
      <c r="AK31" s="15"/>
      <c r="AL31" s="1"/>
    </row>
    <row r="32" spans="1:38" x14ac:dyDescent="0.3">
      <c r="A32" s="60"/>
      <c r="B32" s="23"/>
      <c r="C32" s="12"/>
      <c r="D32" s="39"/>
      <c r="H32" s="21"/>
      <c r="J32" s="89"/>
      <c r="M32" s="1"/>
      <c r="P32" s="23"/>
      <c r="Q32" s="12"/>
      <c r="R32" s="39"/>
      <c r="V32" s="16"/>
      <c r="X32" s="17"/>
      <c r="AA32" s="1"/>
      <c r="AC32" s="85"/>
      <c r="AD32" s="14"/>
      <c r="AE32" s="40"/>
      <c r="AI32" s="15"/>
      <c r="AJ32" s="13"/>
      <c r="AK32" s="15"/>
      <c r="AL32" s="1"/>
    </row>
    <row r="33" spans="1:38" x14ac:dyDescent="0.3">
      <c r="A33" s="60"/>
      <c r="B33" s="23"/>
      <c r="C33" s="12"/>
      <c r="D33" s="39"/>
      <c r="H33" s="21"/>
      <c r="J33" s="89"/>
      <c r="K33" s="7"/>
      <c r="M33" s="1"/>
      <c r="P33" s="23"/>
      <c r="Q33" s="12"/>
      <c r="R33" s="39"/>
      <c r="V33" s="16"/>
      <c r="X33" s="17"/>
      <c r="AA33" s="1"/>
      <c r="AC33" s="85"/>
      <c r="AD33" s="14"/>
      <c r="AE33" s="40"/>
      <c r="AI33" s="15"/>
      <c r="AJ33" s="13"/>
      <c r="AK33" s="15"/>
      <c r="AL33" s="1"/>
    </row>
    <row r="34" spans="1:38" x14ac:dyDescent="0.3">
      <c r="A34" s="60"/>
      <c r="B34" s="23"/>
      <c r="C34" s="12"/>
      <c r="D34" s="39"/>
      <c r="H34" s="21"/>
      <c r="J34" s="89"/>
      <c r="M34" s="1"/>
      <c r="P34" s="23"/>
      <c r="Q34" s="14"/>
      <c r="R34" s="39"/>
      <c r="V34" s="15"/>
      <c r="X34" s="18"/>
      <c r="AA34" s="1"/>
      <c r="AC34" s="85"/>
      <c r="AD34" s="14"/>
      <c r="AE34" s="40"/>
      <c r="AI34" s="15"/>
      <c r="AJ34" s="13"/>
      <c r="AK34" s="15"/>
      <c r="AL34" s="1"/>
    </row>
    <row r="35" spans="1:38" x14ac:dyDescent="0.3">
      <c r="A35" s="60"/>
      <c r="B35" s="22"/>
      <c r="C35" s="12"/>
      <c r="D35" s="39"/>
      <c r="H35" s="21"/>
      <c r="J35" s="89"/>
      <c r="M35" s="1"/>
      <c r="P35" s="23"/>
      <c r="Q35" s="14"/>
      <c r="R35" s="39"/>
      <c r="V35" s="15"/>
      <c r="X35" s="18"/>
      <c r="AA35" s="1"/>
      <c r="AC35" s="85"/>
      <c r="AD35" s="14"/>
      <c r="AE35" s="40"/>
      <c r="AI35" s="15"/>
      <c r="AK35" s="15"/>
      <c r="AL35" s="1"/>
    </row>
    <row r="36" spans="1:38" x14ac:dyDescent="0.3">
      <c r="A36" s="60"/>
      <c r="B36" s="22"/>
      <c r="C36" s="12"/>
      <c r="D36" s="39"/>
      <c r="H36" s="21"/>
      <c r="J36" s="89"/>
      <c r="M36" s="1"/>
      <c r="O36" s="10"/>
      <c r="P36" s="23"/>
      <c r="Q36" s="12"/>
      <c r="R36" s="39"/>
      <c r="V36" s="15"/>
      <c r="X36" s="18"/>
      <c r="AA36" s="1"/>
      <c r="AC36" s="85"/>
      <c r="AD36" s="14"/>
      <c r="AE36" s="40"/>
      <c r="AI36" s="15"/>
      <c r="AK36" s="15"/>
      <c r="AL36" s="1"/>
    </row>
    <row r="37" spans="1:38" x14ac:dyDescent="0.3">
      <c r="A37" s="60"/>
      <c r="B37" s="22"/>
      <c r="C37" s="12"/>
      <c r="D37" s="39"/>
      <c r="H37" s="21"/>
      <c r="J37" s="89"/>
      <c r="M37" s="1"/>
      <c r="P37" s="23"/>
      <c r="Q37" s="12"/>
      <c r="R37" s="39"/>
      <c r="V37" s="15"/>
      <c r="X37" s="18"/>
      <c r="AA37" s="1"/>
      <c r="AC37" s="85"/>
      <c r="AD37" s="14"/>
      <c r="AE37" s="40"/>
      <c r="AI37" s="15"/>
      <c r="AK37" s="15"/>
      <c r="AL37" s="1"/>
    </row>
    <row r="38" spans="1:38" x14ac:dyDescent="0.3">
      <c r="A38" s="60"/>
      <c r="B38" s="22"/>
      <c r="C38" s="12"/>
      <c r="D38" s="39"/>
      <c r="H38" s="21"/>
      <c r="J38" s="89"/>
      <c r="M38" s="1"/>
      <c r="P38" s="113"/>
      <c r="Q38" s="12"/>
      <c r="R38" s="39"/>
      <c r="V38" s="15"/>
      <c r="X38" s="18"/>
      <c r="AA38" s="1"/>
      <c r="AC38" s="85"/>
      <c r="AD38" s="14"/>
      <c r="AE38" s="40"/>
      <c r="AI38" s="15"/>
      <c r="AK38" s="15"/>
      <c r="AL38" s="1"/>
    </row>
    <row r="39" spans="1:38" x14ac:dyDescent="0.3">
      <c r="A39" s="60"/>
      <c r="B39" s="22"/>
      <c r="C39" s="12"/>
      <c r="D39" s="39"/>
      <c r="H39" s="21"/>
      <c r="J39" s="89"/>
      <c r="M39" s="1"/>
      <c r="P39" s="113"/>
      <c r="Q39" s="12"/>
      <c r="R39" s="39"/>
      <c r="V39" s="15"/>
      <c r="X39" s="18"/>
      <c r="AA39" s="1"/>
      <c r="AC39" s="85"/>
      <c r="AD39" s="14"/>
      <c r="AE39" s="40"/>
      <c r="AI39" s="15"/>
      <c r="AK39" s="15"/>
      <c r="AL39" s="1"/>
    </row>
    <row r="40" spans="1:38" x14ac:dyDescent="0.3">
      <c r="A40" s="60"/>
      <c r="B40" s="22"/>
      <c r="C40" s="12"/>
      <c r="D40" s="39"/>
      <c r="H40" s="21"/>
      <c r="J40" s="89"/>
      <c r="M40" s="1"/>
      <c r="O40" s="6"/>
      <c r="P40" s="22"/>
      <c r="Q40" s="12"/>
      <c r="R40" s="39"/>
      <c r="V40" s="15"/>
      <c r="X40" s="18"/>
      <c r="AA40" s="1"/>
      <c r="AC40" s="85"/>
      <c r="AD40" s="14"/>
      <c r="AE40" s="40"/>
      <c r="AI40" s="15"/>
      <c r="AK40" s="15"/>
      <c r="AL40" s="1"/>
    </row>
    <row r="41" spans="1:38" x14ac:dyDescent="0.3">
      <c r="A41" s="60"/>
      <c r="B41" s="22"/>
      <c r="C41" s="12"/>
      <c r="H41" s="21"/>
      <c r="J41" s="89"/>
      <c r="M41" s="1"/>
      <c r="P41" s="22"/>
      <c r="Q41" s="12"/>
      <c r="R41" s="39"/>
      <c r="V41" s="15"/>
      <c r="X41" s="18"/>
      <c r="AA41" s="1"/>
      <c r="AC41" s="85"/>
      <c r="AD41" s="14"/>
      <c r="AE41" s="40"/>
      <c r="AI41" s="15"/>
      <c r="AK41" s="15"/>
      <c r="AL41" s="1"/>
    </row>
    <row r="42" spans="1:38" x14ac:dyDescent="0.3">
      <c r="A42" s="60"/>
      <c r="B42" s="22"/>
      <c r="C42" s="12"/>
      <c r="D42" s="39"/>
      <c r="H42" s="21"/>
      <c r="J42" s="89"/>
      <c r="M42" s="1"/>
      <c r="P42" s="22"/>
      <c r="Q42" s="12"/>
      <c r="R42" s="39"/>
      <c r="V42" s="15"/>
      <c r="X42" s="18"/>
      <c r="AA42" s="1"/>
      <c r="AC42" s="85"/>
      <c r="AD42" s="14"/>
      <c r="AE42" s="40"/>
      <c r="AI42" s="15"/>
      <c r="AK42" s="15"/>
      <c r="AL42" s="1"/>
    </row>
    <row r="43" spans="1:38" x14ac:dyDescent="0.3">
      <c r="A43" s="60"/>
      <c r="B43" s="22"/>
      <c r="C43" s="12"/>
      <c r="D43" s="39"/>
      <c r="H43" s="21"/>
      <c r="J43" s="89"/>
      <c r="K43" s="7"/>
      <c r="M43" s="1"/>
      <c r="P43" s="22"/>
      <c r="Q43" s="12"/>
      <c r="R43" s="39"/>
      <c r="V43" s="15"/>
      <c r="X43" s="17"/>
      <c r="AA43" s="1"/>
      <c r="AC43" s="85"/>
      <c r="AD43" s="14"/>
      <c r="AE43" s="40"/>
      <c r="AI43" s="15"/>
      <c r="AK43" s="15"/>
      <c r="AL43" s="1"/>
    </row>
    <row r="44" spans="1:38" x14ac:dyDescent="0.3">
      <c r="A44" s="60"/>
      <c r="B44" s="22"/>
      <c r="C44" s="12"/>
      <c r="D44" s="39"/>
      <c r="H44" s="21"/>
      <c r="J44" s="89"/>
      <c r="M44" s="1"/>
      <c r="P44" s="22"/>
      <c r="Q44" s="12"/>
      <c r="R44" s="39"/>
      <c r="V44" s="17"/>
      <c r="X44" s="17"/>
      <c r="AA44" s="1"/>
      <c r="AC44" s="85"/>
      <c r="AD44" s="14"/>
      <c r="AE44" s="40"/>
      <c r="AI44" s="15"/>
      <c r="AK44" s="15"/>
      <c r="AL44" s="1"/>
    </row>
    <row r="45" spans="1:38" x14ac:dyDescent="0.3">
      <c r="A45" s="60"/>
      <c r="B45" s="22"/>
      <c r="C45" s="12"/>
      <c r="D45" s="39"/>
      <c r="H45" s="21"/>
      <c r="J45" s="89"/>
      <c r="M45" s="1"/>
      <c r="P45" s="22"/>
      <c r="Q45" s="12"/>
      <c r="R45" s="39"/>
      <c r="V45" s="21"/>
      <c r="X45" s="17"/>
      <c r="AA45" s="1"/>
      <c r="AC45" s="85"/>
      <c r="AD45" s="14"/>
      <c r="AE45" s="40"/>
      <c r="AI45" s="15"/>
      <c r="AK45" s="15"/>
      <c r="AL45" s="1"/>
    </row>
    <row r="46" spans="1:38" x14ac:dyDescent="0.3">
      <c r="A46" s="60"/>
      <c r="B46" s="22"/>
      <c r="C46" s="12"/>
      <c r="D46" s="39"/>
      <c r="H46" s="21"/>
      <c r="J46" s="89"/>
      <c r="M46" s="1"/>
      <c r="P46" s="22"/>
      <c r="Q46" s="12"/>
      <c r="R46" s="39"/>
      <c r="X46" s="17"/>
      <c r="AA46" s="1"/>
      <c r="AC46" s="85"/>
      <c r="AD46" s="14"/>
      <c r="AE46" s="40"/>
      <c r="AI46" s="15"/>
      <c r="AK46" s="15"/>
      <c r="AL46" s="1"/>
    </row>
    <row r="47" spans="1:38" x14ac:dyDescent="0.3">
      <c r="A47" s="60"/>
      <c r="B47" s="22"/>
      <c r="C47" s="12"/>
      <c r="D47" s="39"/>
      <c r="H47" s="21"/>
      <c r="J47" s="89"/>
      <c r="M47" s="1"/>
      <c r="P47" s="22"/>
      <c r="Q47" s="12"/>
      <c r="R47" s="39"/>
      <c r="X47" s="17"/>
      <c r="AA47" s="1"/>
      <c r="AC47" s="85"/>
      <c r="AD47" s="14"/>
      <c r="AE47" s="40"/>
      <c r="AI47" s="15"/>
      <c r="AK47" s="15"/>
      <c r="AL47" s="1"/>
    </row>
    <row r="48" spans="1:38" x14ac:dyDescent="0.3">
      <c r="A48" s="60"/>
      <c r="B48" s="22"/>
      <c r="H48" s="21"/>
      <c r="J48" s="89"/>
      <c r="M48" s="1"/>
      <c r="P48" s="22"/>
      <c r="Q48" s="12"/>
      <c r="R48" s="39"/>
      <c r="X48" s="17"/>
      <c r="AA48" s="1"/>
      <c r="AC48" s="85"/>
      <c r="AD48" s="14"/>
      <c r="AE48" s="40"/>
      <c r="AI48" s="15"/>
      <c r="AK48" s="15"/>
      <c r="AL48" s="1"/>
    </row>
    <row r="49" spans="1:38" x14ac:dyDescent="0.3">
      <c r="A49" s="60"/>
      <c r="B49" s="22"/>
      <c r="C49" s="12"/>
      <c r="D49" s="39"/>
      <c r="J49" s="89"/>
      <c r="M49" s="1"/>
      <c r="O49" s="10"/>
      <c r="P49" s="22"/>
      <c r="Q49" s="12"/>
      <c r="R49" s="39"/>
      <c r="X49" s="17"/>
      <c r="AA49" s="1"/>
      <c r="AC49" s="85"/>
      <c r="AD49" s="14"/>
      <c r="AE49" s="40"/>
      <c r="AI49" s="15"/>
      <c r="AK49" s="15"/>
      <c r="AL49" s="1"/>
    </row>
    <row r="50" spans="1:38" x14ac:dyDescent="0.3">
      <c r="A50" s="60"/>
      <c r="B50" s="22"/>
      <c r="C50" s="12"/>
      <c r="D50" s="39"/>
      <c r="J50" s="89"/>
      <c r="M50" s="1"/>
      <c r="P50" s="22"/>
      <c r="Q50" s="12"/>
      <c r="R50" s="39"/>
      <c r="X50" s="17"/>
      <c r="AA50" s="1"/>
      <c r="AC50" s="85"/>
      <c r="AD50" s="14"/>
      <c r="AE50" s="40"/>
      <c r="AI50" s="15"/>
      <c r="AK50" s="15"/>
      <c r="AL50" s="1"/>
    </row>
    <row r="51" spans="1:38" x14ac:dyDescent="0.3">
      <c r="A51" s="60"/>
      <c r="B51" s="22"/>
      <c r="C51" s="12"/>
      <c r="D51" s="39"/>
      <c r="J51" s="89"/>
      <c r="M51" s="1"/>
      <c r="Q51" s="12"/>
      <c r="R51" s="39"/>
      <c r="X51" s="17"/>
      <c r="AA51" s="1"/>
      <c r="AC51" s="85"/>
      <c r="AD51" s="14"/>
      <c r="AE51" s="40"/>
      <c r="AI51" s="15"/>
      <c r="AK51" s="15"/>
      <c r="AL51" s="1"/>
    </row>
    <row r="52" spans="1:38" x14ac:dyDescent="0.3">
      <c r="A52" s="60"/>
      <c r="B52" s="22"/>
      <c r="C52" s="12"/>
      <c r="D52" s="39"/>
      <c r="J52" s="89"/>
      <c r="M52" s="1"/>
      <c r="AA52" s="1"/>
      <c r="AC52" s="85"/>
      <c r="AD52" s="14"/>
      <c r="AE52" s="40"/>
      <c r="AI52" s="15"/>
      <c r="AK52" s="15"/>
      <c r="AL52" s="1"/>
    </row>
    <row r="53" spans="1:38" x14ac:dyDescent="0.3">
      <c r="A53" s="60"/>
      <c r="B53" s="22"/>
      <c r="J53" s="89"/>
      <c r="K53" s="7"/>
      <c r="M53" s="1"/>
      <c r="AA53" s="1"/>
      <c r="AC53" s="85"/>
      <c r="AD53" s="14"/>
      <c r="AE53" s="40"/>
      <c r="AI53" s="15"/>
      <c r="AK53" s="15"/>
      <c r="AL53" s="1"/>
    </row>
    <row r="54" spans="1:38" x14ac:dyDescent="0.3">
      <c r="A54" s="60"/>
      <c r="B54" s="22"/>
      <c r="C54" s="14"/>
      <c r="D54" s="40"/>
      <c r="J54" s="89"/>
      <c r="M54" s="1"/>
      <c r="AA54" s="1"/>
      <c r="AC54" s="85"/>
      <c r="AD54" s="14"/>
      <c r="AE54" s="40"/>
      <c r="AI54" s="15"/>
      <c r="AK54" s="15"/>
      <c r="AL54" s="1"/>
    </row>
    <row r="55" spans="1:38" x14ac:dyDescent="0.3">
      <c r="A55" s="60"/>
      <c r="B55" s="22"/>
      <c r="C55" s="14"/>
      <c r="D55" s="40"/>
      <c r="J55" s="89"/>
      <c r="M55" s="1"/>
      <c r="AA55" s="1"/>
      <c r="AC55" s="85"/>
      <c r="AD55" s="14"/>
      <c r="AE55" s="40"/>
      <c r="AI55" s="15"/>
      <c r="AK55" s="15"/>
      <c r="AL55" s="1"/>
    </row>
    <row r="56" spans="1:38" x14ac:dyDescent="0.3">
      <c r="A56" s="60"/>
      <c r="B56" s="22"/>
      <c r="C56" s="14"/>
      <c r="D56" s="40"/>
      <c r="J56" s="90"/>
      <c r="M56" s="1"/>
      <c r="AA56" s="1"/>
      <c r="AC56" s="85"/>
      <c r="AD56" s="14"/>
      <c r="AE56" s="40"/>
      <c r="AI56" s="15"/>
      <c r="AK56" s="15"/>
      <c r="AL56" s="1"/>
    </row>
    <row r="57" spans="1:38" x14ac:dyDescent="0.3">
      <c r="A57" s="60"/>
      <c r="B57" s="22"/>
      <c r="C57" s="14"/>
      <c r="D57" s="40"/>
      <c r="J57" s="89"/>
      <c r="M57" s="1"/>
      <c r="AA57" s="1"/>
      <c r="AC57" s="85"/>
      <c r="AD57" s="14"/>
      <c r="AE57" s="40"/>
      <c r="AI57" s="15"/>
      <c r="AK57" s="15"/>
      <c r="AL57" s="1"/>
    </row>
    <row r="58" spans="1:38" x14ac:dyDescent="0.3">
      <c r="A58" s="60"/>
      <c r="B58" s="22"/>
      <c r="C58" s="14"/>
      <c r="D58" s="40"/>
      <c r="H58" s="21"/>
      <c r="J58" s="91"/>
      <c r="M58" s="1"/>
      <c r="AA58" s="1"/>
      <c r="AC58" s="85"/>
      <c r="AD58" s="14"/>
      <c r="AE58" s="40"/>
      <c r="AI58" s="15"/>
      <c r="AK58" s="15"/>
      <c r="AL58" s="1"/>
    </row>
    <row r="59" spans="1:38" x14ac:dyDescent="0.3">
      <c r="A59" s="60"/>
      <c r="B59" s="22"/>
      <c r="C59" s="14"/>
      <c r="D59" s="40"/>
      <c r="H59" s="21"/>
      <c r="J59" s="91"/>
      <c r="M59" s="1"/>
      <c r="AA59" s="1"/>
      <c r="AC59" s="85"/>
      <c r="AD59" s="14"/>
      <c r="AE59" s="40"/>
      <c r="AI59" s="15"/>
      <c r="AK59" s="15"/>
      <c r="AL59" s="1"/>
    </row>
    <row r="60" spans="1:38" x14ac:dyDescent="0.3">
      <c r="A60" s="60"/>
      <c r="B60" s="22"/>
      <c r="C60" s="14"/>
      <c r="D60" s="40"/>
      <c r="H60" s="21"/>
      <c r="J60" s="91"/>
      <c r="M60" s="1"/>
      <c r="AA60" s="1"/>
      <c r="AC60" s="85"/>
      <c r="AD60" s="14"/>
      <c r="AE60" s="40"/>
      <c r="AI60" s="15"/>
      <c r="AK60" s="15"/>
      <c r="AL60" s="1"/>
    </row>
    <row r="61" spans="1:38" x14ac:dyDescent="0.3">
      <c r="A61" s="60"/>
      <c r="B61" s="22"/>
      <c r="J61" s="91"/>
      <c r="M61" s="1"/>
      <c r="AA61" s="1"/>
      <c r="AC61" s="85"/>
      <c r="AD61" s="14"/>
      <c r="AE61" s="40"/>
      <c r="AI61" s="15"/>
      <c r="AK61" s="15"/>
      <c r="AL61" s="1"/>
    </row>
    <row r="62" spans="1:38" x14ac:dyDescent="0.3">
      <c r="A62" s="60"/>
      <c r="M62" s="1"/>
      <c r="AA62" s="1"/>
      <c r="AC62" s="85"/>
      <c r="AD62" s="14"/>
      <c r="AE62" s="40"/>
      <c r="AI62" s="15"/>
      <c r="AK62" s="15"/>
      <c r="AL62" s="1"/>
    </row>
    <row r="63" spans="1:38" x14ac:dyDescent="0.3">
      <c r="A63" s="60"/>
      <c r="K63" s="7"/>
      <c r="M63" s="1"/>
      <c r="AA63" s="1"/>
      <c r="AC63" s="85"/>
      <c r="AD63" s="14"/>
      <c r="AE63" s="40"/>
      <c r="AI63" s="15"/>
      <c r="AK63" s="15"/>
      <c r="AL63" s="1"/>
    </row>
    <row r="64" spans="1:38" x14ac:dyDescent="0.3">
      <c r="A64" s="60"/>
      <c r="B64" s="22"/>
      <c r="C64" s="12"/>
      <c r="J64" s="90"/>
      <c r="M64" s="1"/>
      <c r="AA64" s="1"/>
      <c r="AC64" s="85"/>
      <c r="AD64" s="14"/>
      <c r="AE64" s="40"/>
      <c r="AI64" s="15"/>
      <c r="AK64" s="15"/>
      <c r="AL64" s="1"/>
    </row>
    <row r="65" spans="1:38" x14ac:dyDescent="0.3">
      <c r="A65" s="60"/>
      <c r="B65" s="22"/>
      <c r="C65" s="12"/>
      <c r="D65" s="40"/>
      <c r="J65" s="90"/>
      <c r="M65" s="1"/>
      <c r="AA65" s="1"/>
      <c r="AC65" s="85"/>
      <c r="AD65" s="14"/>
      <c r="AE65" s="40"/>
      <c r="AI65" s="15"/>
      <c r="AK65" s="15"/>
      <c r="AL65" s="1"/>
    </row>
    <row r="66" spans="1:38" x14ac:dyDescent="0.3">
      <c r="A66" s="60"/>
      <c r="B66" s="22"/>
      <c r="C66" s="12"/>
      <c r="D66" s="40"/>
      <c r="H66" s="21"/>
      <c r="J66" s="90"/>
      <c r="M66" s="1"/>
      <c r="AA66" s="1"/>
      <c r="AC66" s="85"/>
      <c r="AD66" s="14"/>
      <c r="AE66" s="40"/>
      <c r="AI66" s="15"/>
      <c r="AK66" s="15"/>
      <c r="AL66" s="1"/>
    </row>
    <row r="67" spans="1:38" x14ac:dyDescent="0.3">
      <c r="A67" s="60"/>
      <c r="B67" s="22"/>
      <c r="C67" s="12"/>
      <c r="D67" s="40"/>
      <c r="J67" s="90"/>
      <c r="M67" s="1"/>
      <c r="AA67" s="1"/>
      <c r="AC67" s="85"/>
      <c r="AD67" s="14"/>
      <c r="AE67" s="40"/>
      <c r="AI67" s="15"/>
      <c r="AK67" s="15"/>
      <c r="AL67" s="1"/>
    </row>
    <row r="68" spans="1:38" x14ac:dyDescent="0.3">
      <c r="A68" s="60"/>
      <c r="B68" s="22"/>
      <c r="C68" s="12"/>
      <c r="D68" s="40"/>
      <c r="J68" s="90"/>
      <c r="M68" s="1"/>
      <c r="AA68" s="1"/>
      <c r="AC68" s="85"/>
      <c r="AD68" s="14"/>
      <c r="AE68" s="40"/>
      <c r="AI68" s="15"/>
      <c r="AK68" s="15"/>
      <c r="AL68" s="1"/>
    </row>
    <row r="69" spans="1:38" x14ac:dyDescent="0.3">
      <c r="A69" s="60"/>
      <c r="B69" s="22"/>
      <c r="C69" s="12"/>
      <c r="D69" s="40"/>
      <c r="J69" s="90"/>
      <c r="M69" s="1"/>
      <c r="AA69" s="1"/>
      <c r="AC69" s="85"/>
      <c r="AD69" s="14"/>
      <c r="AE69" s="40"/>
      <c r="AI69" s="15"/>
      <c r="AK69" s="15"/>
      <c r="AL69" s="1"/>
    </row>
    <row r="70" spans="1:38" x14ac:dyDescent="0.3">
      <c r="A70" s="60"/>
      <c r="B70" s="22"/>
      <c r="C70" s="12"/>
      <c r="D70" s="40"/>
      <c r="J70" s="90"/>
      <c r="M70" s="1"/>
      <c r="AA70" s="1"/>
      <c r="AC70" s="85"/>
      <c r="AD70" s="14"/>
      <c r="AE70" s="40"/>
      <c r="AI70" s="15"/>
      <c r="AK70" s="15"/>
      <c r="AL70" s="1"/>
    </row>
    <row r="71" spans="1:38" x14ac:dyDescent="0.3">
      <c r="A71" s="60"/>
      <c r="B71" s="22"/>
      <c r="C71" s="12"/>
      <c r="D71" s="40"/>
      <c r="J71" s="90"/>
      <c r="M71" s="1"/>
      <c r="AA71" s="1"/>
      <c r="AC71" s="85"/>
      <c r="AD71" s="14"/>
      <c r="AE71" s="40"/>
      <c r="AI71" s="15"/>
      <c r="AK71" s="15"/>
      <c r="AL71" s="1"/>
    </row>
    <row r="72" spans="1:38" x14ac:dyDescent="0.3">
      <c r="A72" s="60"/>
      <c r="B72" s="22"/>
      <c r="C72" s="12"/>
      <c r="D72" s="40"/>
      <c r="J72" s="90"/>
      <c r="M72" s="1"/>
      <c r="AA72" s="1"/>
      <c r="AC72" s="85"/>
      <c r="AD72" s="14"/>
      <c r="AE72" s="40"/>
      <c r="AI72" s="15"/>
      <c r="AK72" s="15"/>
      <c r="AL72" s="1"/>
    </row>
    <row r="73" spans="1:38" x14ac:dyDescent="0.3">
      <c r="A73" s="60"/>
      <c r="B73" s="22"/>
      <c r="C73" s="12"/>
      <c r="D73" s="40"/>
      <c r="J73" s="90"/>
      <c r="M73" s="1"/>
      <c r="AA73" s="1"/>
      <c r="AC73" s="85"/>
      <c r="AD73" s="14"/>
      <c r="AE73" s="40"/>
      <c r="AI73" s="15"/>
      <c r="AK73" s="15"/>
      <c r="AL73" s="1"/>
    </row>
    <row r="74" spans="1:38" x14ac:dyDescent="0.3">
      <c r="A74" s="60"/>
      <c r="B74" s="22"/>
      <c r="C74" s="12"/>
      <c r="D74" s="40"/>
      <c r="J74" s="93"/>
      <c r="M74" s="1"/>
      <c r="AA74" s="1"/>
      <c r="AC74" s="85"/>
      <c r="AD74" s="14"/>
      <c r="AE74" s="40"/>
      <c r="AI74" s="15"/>
      <c r="AK74" s="15"/>
      <c r="AL74" s="1"/>
    </row>
    <row r="75" spans="1:38" x14ac:dyDescent="0.3">
      <c r="B75" s="22"/>
      <c r="C75" s="12"/>
      <c r="D75" s="40"/>
      <c r="J75" s="93"/>
      <c r="M75" s="1"/>
      <c r="AA75" s="1"/>
      <c r="AC75" s="85"/>
      <c r="AD75" s="14"/>
      <c r="AE75" s="40"/>
      <c r="AI75" s="15"/>
      <c r="AK75" s="15"/>
      <c r="AL75" s="1"/>
    </row>
    <row r="76" spans="1:38" x14ac:dyDescent="0.3">
      <c r="B76" s="22"/>
      <c r="C76" s="12"/>
      <c r="D76" s="40"/>
      <c r="J76" s="93"/>
      <c r="M76" s="1"/>
      <c r="AA76" s="1"/>
      <c r="AC76" s="85"/>
      <c r="AD76" s="14"/>
      <c r="AE76" s="40"/>
      <c r="AI76" s="15"/>
      <c r="AK76" s="15"/>
      <c r="AL76" s="1"/>
    </row>
    <row r="77" spans="1:38" x14ac:dyDescent="0.3">
      <c r="B77" s="22"/>
      <c r="C77" s="12"/>
      <c r="D77" s="40"/>
      <c r="J77" s="93"/>
      <c r="M77" s="1"/>
      <c r="AA77" s="1"/>
      <c r="AC77" s="85"/>
      <c r="AD77" s="14"/>
      <c r="AE77" s="40"/>
      <c r="AI77" s="15"/>
      <c r="AK77" s="15"/>
      <c r="AL77" s="1"/>
    </row>
    <row r="78" spans="1:38" x14ac:dyDescent="0.3">
      <c r="B78" s="22"/>
      <c r="C78" s="12"/>
      <c r="D78" s="40"/>
      <c r="J78" s="93"/>
      <c r="M78" s="1"/>
      <c r="AA78" s="1"/>
      <c r="AB78" s="67"/>
      <c r="AC78" s="117"/>
      <c r="AD78" s="14"/>
      <c r="AE78" s="40"/>
      <c r="AK78" s="15"/>
      <c r="AL78" s="1"/>
    </row>
    <row r="79" spans="1:38" x14ac:dyDescent="0.3">
      <c r="B79" s="22"/>
      <c r="C79" s="12"/>
      <c r="D79" s="40"/>
      <c r="J79" s="93"/>
      <c r="M79" s="1"/>
      <c r="AA79" s="1"/>
      <c r="AC79" s="117"/>
      <c r="AD79" s="14"/>
      <c r="AE79" s="40"/>
      <c r="AK79" s="15"/>
      <c r="AL79" s="1"/>
    </row>
    <row r="80" spans="1:38" x14ac:dyDescent="0.3">
      <c r="B80" s="22"/>
      <c r="C80" s="12"/>
      <c r="D80" s="40"/>
      <c r="J80" s="93"/>
      <c r="M80" s="1"/>
      <c r="AA80" s="1"/>
      <c r="AC80" s="117"/>
      <c r="AD80" s="14"/>
      <c r="AE80" s="40"/>
      <c r="AK80" s="15"/>
      <c r="AL80" s="1"/>
    </row>
    <row r="81" spans="2:38" customFormat="1" x14ac:dyDescent="0.3">
      <c r="B81" s="22"/>
      <c r="C81" s="12"/>
      <c r="D81" s="40"/>
      <c r="E81" s="1"/>
      <c r="F81" s="1"/>
      <c r="G81" s="1"/>
      <c r="H81" s="17"/>
      <c r="I81" s="1"/>
      <c r="J81" s="93"/>
      <c r="K81" s="1"/>
      <c r="L81" s="1"/>
      <c r="M81" s="1"/>
      <c r="O81" s="4"/>
      <c r="P81" s="1"/>
      <c r="Q81" s="1"/>
      <c r="R81" s="35"/>
      <c r="S81" s="1"/>
      <c r="T81" s="1"/>
      <c r="U81" s="1"/>
      <c r="V81" s="1"/>
      <c r="W81" s="1"/>
      <c r="X81" s="1"/>
      <c r="Y81" s="13"/>
      <c r="Z81" s="1"/>
      <c r="AA81" s="1"/>
      <c r="AC81" s="117"/>
      <c r="AD81" s="14"/>
      <c r="AE81" s="40"/>
      <c r="AF81" s="1"/>
      <c r="AG81" s="1"/>
      <c r="AH81" s="1"/>
      <c r="AI81" s="1"/>
      <c r="AJ81" s="1"/>
      <c r="AK81" s="15"/>
      <c r="AL81" s="1"/>
    </row>
    <row r="82" spans="2:38" customFormat="1" x14ac:dyDescent="0.3">
      <c r="B82" s="22"/>
      <c r="C82" s="12"/>
      <c r="D82" s="40"/>
      <c r="E82" s="1"/>
      <c r="F82" s="1"/>
      <c r="G82" s="1"/>
      <c r="H82" s="17"/>
      <c r="I82" s="1"/>
      <c r="J82" s="93"/>
      <c r="K82" s="1"/>
      <c r="L82" s="1"/>
      <c r="M82" s="1"/>
      <c r="O82" s="4"/>
      <c r="P82" s="1"/>
      <c r="Q82" s="1"/>
      <c r="R82" s="35"/>
      <c r="S82" s="1"/>
      <c r="T82" s="1"/>
      <c r="U82" s="1"/>
      <c r="V82" s="1"/>
      <c r="W82" s="1"/>
      <c r="X82" s="1"/>
      <c r="Y82" s="13"/>
      <c r="Z82" s="1"/>
      <c r="AA82" s="1"/>
      <c r="AC82" s="4"/>
      <c r="AD82" s="1"/>
      <c r="AE82" s="35"/>
      <c r="AF82" s="1"/>
      <c r="AG82" s="1"/>
      <c r="AH82" s="1"/>
      <c r="AI82" s="1"/>
      <c r="AJ82" s="1"/>
      <c r="AK82" s="1"/>
      <c r="AL82" s="1"/>
    </row>
    <row r="83" spans="2:38" customFormat="1" x14ac:dyDescent="0.3">
      <c r="B83" s="22"/>
      <c r="C83" s="12"/>
      <c r="D83" s="40"/>
      <c r="E83" s="1"/>
      <c r="F83" s="1"/>
      <c r="G83" s="1"/>
      <c r="H83" s="17"/>
      <c r="I83" s="1"/>
      <c r="J83" s="93"/>
      <c r="K83" s="1"/>
      <c r="L83" s="1"/>
      <c r="M83" s="1"/>
      <c r="O83" s="4"/>
      <c r="P83" s="1"/>
      <c r="Q83" s="1"/>
      <c r="R83" s="35"/>
      <c r="S83" s="1"/>
      <c r="T83" s="1"/>
      <c r="U83" s="1"/>
      <c r="V83" s="1"/>
      <c r="W83" s="1"/>
      <c r="X83" s="1"/>
      <c r="Y83" s="13"/>
      <c r="Z83" s="1"/>
      <c r="AA83" s="1"/>
      <c r="AC83" s="4"/>
      <c r="AD83" s="1"/>
      <c r="AE83" s="35"/>
      <c r="AF83" s="1"/>
      <c r="AG83" s="1"/>
      <c r="AH83" s="1"/>
      <c r="AI83" s="1"/>
      <c r="AJ83" s="1"/>
      <c r="AK83" s="1"/>
      <c r="AL83" s="1"/>
    </row>
    <row r="84" spans="2:38" customFormat="1" x14ac:dyDescent="0.3">
      <c r="B84" s="22"/>
      <c r="C84" s="12"/>
      <c r="D84" s="40"/>
      <c r="E84" s="1"/>
      <c r="F84" s="1"/>
      <c r="G84" s="1"/>
      <c r="H84" s="17"/>
      <c r="I84" s="1"/>
      <c r="J84" s="93"/>
      <c r="K84" s="1"/>
      <c r="L84" s="1"/>
      <c r="M84" s="1"/>
      <c r="O84" s="4"/>
      <c r="P84" s="1"/>
      <c r="Q84" s="1"/>
      <c r="R84" s="35"/>
      <c r="S84" s="1"/>
      <c r="T84" s="1"/>
      <c r="U84" s="1"/>
      <c r="V84" s="1"/>
      <c r="W84" s="1"/>
      <c r="X84" s="1"/>
      <c r="Y84" s="13"/>
      <c r="Z84" s="1"/>
      <c r="AA84" s="1"/>
      <c r="AC84" s="4"/>
      <c r="AD84" s="1"/>
      <c r="AE84" s="35"/>
      <c r="AF84" s="1"/>
      <c r="AG84" s="1"/>
      <c r="AH84" s="1"/>
      <c r="AI84" s="1"/>
      <c r="AJ84" s="1"/>
      <c r="AK84" s="1"/>
      <c r="AL84" s="1"/>
    </row>
    <row r="85" spans="2:38" customFormat="1" x14ac:dyDescent="0.3">
      <c r="B85" s="22"/>
      <c r="C85" s="12"/>
      <c r="D85" s="40"/>
      <c r="E85" s="1"/>
      <c r="F85" s="1"/>
      <c r="G85" s="1"/>
      <c r="H85" s="17"/>
      <c r="I85" s="1"/>
      <c r="J85" s="93"/>
      <c r="K85" s="1"/>
      <c r="L85" s="1"/>
      <c r="M85" s="1"/>
      <c r="O85" s="4"/>
      <c r="P85" s="1"/>
      <c r="Q85" s="1"/>
      <c r="R85" s="35"/>
      <c r="S85" s="1"/>
      <c r="T85" s="1"/>
      <c r="U85" s="1"/>
      <c r="V85" s="1"/>
      <c r="W85" s="1"/>
      <c r="X85" s="1"/>
      <c r="Y85" s="13"/>
      <c r="Z85" s="1"/>
      <c r="AA85" s="1"/>
      <c r="AC85" s="4"/>
      <c r="AD85" s="1"/>
      <c r="AE85" s="35"/>
      <c r="AF85" s="1"/>
      <c r="AG85" s="1"/>
      <c r="AH85" s="1"/>
      <c r="AI85" s="1"/>
      <c r="AJ85" s="1"/>
      <c r="AK85" s="1"/>
      <c r="AL85" s="1"/>
    </row>
    <row r="86" spans="2:38" customFormat="1" x14ac:dyDescent="0.3">
      <c r="B86" s="22"/>
      <c r="C86" s="12"/>
      <c r="D86" s="40"/>
      <c r="E86" s="1"/>
      <c r="F86" s="1"/>
      <c r="G86" s="1"/>
      <c r="H86" s="17"/>
      <c r="I86" s="1"/>
      <c r="J86" s="93"/>
      <c r="K86" s="1"/>
      <c r="L86" s="1"/>
      <c r="M86" s="1"/>
      <c r="O86" s="4"/>
      <c r="P86" s="1"/>
      <c r="Q86" s="1"/>
      <c r="R86" s="35"/>
      <c r="S86" s="1"/>
      <c r="T86" s="1"/>
      <c r="U86" s="1"/>
      <c r="V86" s="1"/>
      <c r="W86" s="1"/>
      <c r="X86" s="1"/>
      <c r="Y86" s="13"/>
      <c r="Z86" s="1"/>
      <c r="AA86" s="1"/>
      <c r="AC86" s="4"/>
      <c r="AD86" s="1"/>
      <c r="AE86" s="35"/>
      <c r="AF86" s="1"/>
      <c r="AG86" s="1"/>
      <c r="AH86" s="1"/>
      <c r="AI86" s="1"/>
      <c r="AJ86" s="1"/>
      <c r="AK86" s="1"/>
      <c r="AL86" s="1"/>
    </row>
    <row r="87" spans="2:38" customFormat="1" x14ac:dyDescent="0.3">
      <c r="B87" s="22"/>
      <c r="C87" s="12"/>
      <c r="D87" s="40"/>
      <c r="E87" s="1"/>
      <c r="F87" s="1"/>
      <c r="G87" s="1"/>
      <c r="H87" s="17"/>
      <c r="I87" s="1"/>
      <c r="J87" s="93"/>
      <c r="K87" s="1"/>
      <c r="L87" s="1"/>
      <c r="M87" s="1"/>
      <c r="O87" s="4"/>
      <c r="P87" s="1"/>
      <c r="Q87" s="1"/>
      <c r="R87" s="35"/>
      <c r="S87" s="1"/>
      <c r="T87" s="1"/>
      <c r="U87" s="1"/>
      <c r="V87" s="1"/>
      <c r="W87" s="1"/>
      <c r="X87" s="1"/>
      <c r="Y87" s="13"/>
      <c r="Z87" s="1"/>
      <c r="AA87" s="1"/>
      <c r="AC87" s="4"/>
      <c r="AD87" s="1"/>
      <c r="AE87" s="35"/>
      <c r="AF87" s="1"/>
      <c r="AG87" s="1"/>
      <c r="AH87" s="1"/>
      <c r="AI87" s="1"/>
      <c r="AJ87" s="1"/>
      <c r="AK87" s="1"/>
      <c r="AL87" s="1"/>
    </row>
    <row r="88" spans="2:38" customFormat="1" x14ac:dyDescent="0.3">
      <c r="B88" s="22"/>
      <c r="C88" s="12"/>
      <c r="D88" s="40"/>
      <c r="E88" s="1"/>
      <c r="F88" s="1"/>
      <c r="G88" s="1"/>
      <c r="H88" s="17"/>
      <c r="I88" s="1"/>
      <c r="J88" s="93"/>
      <c r="K88" s="1"/>
      <c r="L88" s="1"/>
      <c r="M88" s="1"/>
      <c r="O88" s="4"/>
      <c r="P88" s="1"/>
      <c r="Q88" s="1"/>
      <c r="R88" s="35"/>
      <c r="S88" s="1"/>
      <c r="T88" s="1"/>
      <c r="U88" s="1"/>
      <c r="V88" s="1"/>
      <c r="W88" s="1"/>
      <c r="X88" s="1"/>
      <c r="Y88" s="13"/>
      <c r="Z88" s="1"/>
      <c r="AA88" s="1"/>
      <c r="AC88" s="4"/>
      <c r="AD88" s="1"/>
      <c r="AE88" s="35"/>
      <c r="AF88" s="1"/>
      <c r="AG88" s="1"/>
      <c r="AH88" s="1"/>
      <c r="AI88" s="1"/>
      <c r="AJ88" s="1"/>
      <c r="AK88" s="1"/>
      <c r="AL88" s="1"/>
    </row>
    <row r="89" spans="2:38" customFormat="1" x14ac:dyDescent="0.3">
      <c r="B89" s="22"/>
      <c r="C89" s="12"/>
      <c r="D89" s="40"/>
      <c r="E89" s="1"/>
      <c r="F89" s="1"/>
      <c r="G89" s="1"/>
      <c r="H89" s="17"/>
      <c r="I89" s="1"/>
      <c r="J89" s="93"/>
      <c r="K89" s="1"/>
      <c r="L89" s="1"/>
      <c r="M89" s="1"/>
      <c r="O89" s="4"/>
      <c r="P89" s="1"/>
      <c r="Q89" s="1"/>
      <c r="R89" s="35"/>
      <c r="S89" s="1"/>
      <c r="T89" s="1"/>
      <c r="U89" s="1"/>
      <c r="V89" s="1"/>
      <c r="W89" s="1"/>
      <c r="X89" s="1"/>
      <c r="Y89" s="13"/>
      <c r="Z89" s="1"/>
      <c r="AA89" s="1"/>
      <c r="AC89" s="4"/>
      <c r="AD89" s="1"/>
      <c r="AE89" s="35"/>
      <c r="AF89" s="1"/>
      <c r="AG89" s="1"/>
      <c r="AH89" s="1"/>
      <c r="AI89" s="1"/>
      <c r="AJ89" s="1"/>
      <c r="AK89" s="1"/>
      <c r="AL89" s="1"/>
    </row>
    <row r="90" spans="2:38" customFormat="1" x14ac:dyDescent="0.3">
      <c r="B90" s="22"/>
      <c r="C90" s="12"/>
      <c r="D90" s="40"/>
      <c r="E90" s="1"/>
      <c r="F90" s="1"/>
      <c r="G90" s="1"/>
      <c r="H90" s="17"/>
      <c r="I90" s="1"/>
      <c r="J90" s="93"/>
      <c r="K90" s="1"/>
      <c r="L90" s="1"/>
      <c r="M90" s="1"/>
      <c r="O90" s="4"/>
      <c r="P90" s="1"/>
      <c r="Q90" s="1"/>
      <c r="R90" s="35"/>
      <c r="S90" s="1"/>
      <c r="T90" s="1"/>
      <c r="U90" s="1"/>
      <c r="V90" s="1"/>
      <c r="W90" s="1"/>
      <c r="X90" s="1"/>
      <c r="Y90" s="13"/>
      <c r="Z90" s="1"/>
      <c r="AA90" s="1"/>
      <c r="AC90" s="4"/>
      <c r="AD90" s="1"/>
      <c r="AE90" s="35"/>
      <c r="AF90" s="1"/>
      <c r="AG90" s="1"/>
      <c r="AH90" s="1"/>
      <c r="AI90" s="1"/>
      <c r="AJ90" s="1"/>
      <c r="AK90" s="1"/>
      <c r="AL90" s="1"/>
    </row>
    <row r="91" spans="2:38" customFormat="1" x14ac:dyDescent="0.3">
      <c r="B91" s="22"/>
      <c r="C91" s="12"/>
      <c r="D91" s="40"/>
      <c r="E91" s="1"/>
      <c r="F91" s="1"/>
      <c r="G91" s="1"/>
      <c r="H91" s="17"/>
      <c r="I91" s="1"/>
      <c r="J91" s="93"/>
      <c r="K91" s="1"/>
      <c r="L91" s="1"/>
      <c r="M91" s="1"/>
      <c r="O91" s="4"/>
      <c r="P91" s="1"/>
      <c r="Q91" s="1"/>
      <c r="R91" s="35"/>
      <c r="S91" s="1"/>
      <c r="T91" s="1"/>
      <c r="U91" s="1"/>
      <c r="V91" s="1"/>
      <c r="W91" s="1"/>
      <c r="X91" s="1"/>
      <c r="Y91" s="13"/>
      <c r="Z91" s="1"/>
      <c r="AA91" s="1"/>
      <c r="AC91" s="4"/>
      <c r="AD91" s="1"/>
      <c r="AE91" s="35"/>
      <c r="AF91" s="1"/>
      <c r="AG91" s="1"/>
      <c r="AH91" s="1"/>
      <c r="AI91" s="1"/>
      <c r="AJ91" s="1"/>
      <c r="AK91" s="1"/>
      <c r="AL91" s="1"/>
    </row>
    <row r="92" spans="2:38" customFormat="1" x14ac:dyDescent="0.3">
      <c r="B92" s="22"/>
      <c r="C92" s="12"/>
      <c r="D92" s="40"/>
      <c r="E92" s="1"/>
      <c r="F92" s="1"/>
      <c r="G92" s="1"/>
      <c r="H92" s="17"/>
      <c r="I92" s="1"/>
      <c r="J92" s="92"/>
      <c r="K92" s="1"/>
      <c r="L92" s="1"/>
      <c r="O92" s="4"/>
      <c r="P92" s="1"/>
      <c r="Q92" s="1"/>
      <c r="R92" s="35"/>
      <c r="S92" s="1"/>
      <c r="T92" s="1"/>
      <c r="U92" s="1"/>
      <c r="V92" s="1"/>
      <c r="W92" s="1"/>
      <c r="X92" s="1"/>
      <c r="Y92" s="13"/>
      <c r="Z92" s="1"/>
      <c r="AC92" s="4"/>
      <c r="AD92" s="1"/>
      <c r="AE92" s="35"/>
      <c r="AF92" s="1"/>
      <c r="AG92" s="1"/>
      <c r="AH92" s="1"/>
      <c r="AI92" s="1"/>
      <c r="AJ92" s="1"/>
      <c r="AK92" s="1"/>
    </row>
    <row r="93" spans="2:38" customFormat="1" x14ac:dyDescent="0.3">
      <c r="B93" s="22"/>
      <c r="C93" s="12"/>
      <c r="D93" s="40"/>
      <c r="E93" s="1"/>
      <c r="F93" s="1"/>
      <c r="G93" s="1"/>
      <c r="H93" s="17"/>
      <c r="I93" s="1"/>
      <c r="J93" s="92"/>
      <c r="K93" s="1"/>
      <c r="L93" s="1"/>
      <c r="O93" s="4"/>
      <c r="P93" s="1"/>
      <c r="Q93" s="1"/>
      <c r="R93" s="35"/>
      <c r="S93" s="1"/>
      <c r="T93" s="1"/>
      <c r="U93" s="1"/>
      <c r="V93" s="1"/>
      <c r="W93" s="1"/>
      <c r="X93" s="1"/>
      <c r="Y93" s="13"/>
      <c r="Z93" s="1"/>
      <c r="AC93" s="4"/>
      <c r="AD93" s="1"/>
      <c r="AE93" s="35"/>
      <c r="AF93" s="1"/>
      <c r="AG93" s="1"/>
      <c r="AH93" s="1"/>
      <c r="AI93" s="1"/>
      <c r="AJ93" s="1"/>
      <c r="AK93" s="1"/>
    </row>
    <row r="94" spans="2:38" customFormat="1" x14ac:dyDescent="0.3">
      <c r="B94" s="22"/>
      <c r="C94" s="12"/>
      <c r="D94" s="40"/>
      <c r="E94" s="1"/>
      <c r="F94" s="1"/>
      <c r="G94" s="1"/>
      <c r="H94" s="17"/>
      <c r="I94" s="1"/>
      <c r="J94" s="92"/>
      <c r="K94" s="1"/>
      <c r="L94" s="1"/>
      <c r="O94" s="4"/>
      <c r="P94" s="1"/>
      <c r="Q94" s="1"/>
      <c r="R94" s="35"/>
      <c r="S94" s="1"/>
      <c r="T94" s="1"/>
      <c r="U94" s="1"/>
      <c r="V94" s="1"/>
      <c r="W94" s="1"/>
      <c r="X94" s="1"/>
      <c r="Y94" s="13"/>
      <c r="Z94" s="1"/>
      <c r="AC94" s="4"/>
      <c r="AD94" s="1"/>
      <c r="AE94" s="35"/>
      <c r="AF94" s="1"/>
      <c r="AG94" s="1"/>
      <c r="AH94" s="1"/>
      <c r="AI94" s="1"/>
      <c r="AJ94" s="1"/>
      <c r="AK94" s="1"/>
    </row>
    <row r="95" spans="2:38" customFormat="1" x14ac:dyDescent="0.3">
      <c r="B95" s="22"/>
      <c r="C95" s="12"/>
      <c r="D95" s="40"/>
      <c r="E95" s="1"/>
      <c r="F95" s="1"/>
      <c r="G95" s="1"/>
      <c r="H95" s="17"/>
      <c r="I95" s="1"/>
      <c r="J95" s="92"/>
      <c r="K95" s="1"/>
      <c r="L95" s="1"/>
      <c r="O95" s="4"/>
      <c r="P95" s="1"/>
      <c r="Q95" s="1"/>
      <c r="R95" s="35"/>
      <c r="S95" s="1"/>
      <c r="T95" s="1"/>
      <c r="U95" s="1"/>
      <c r="V95" s="1"/>
      <c r="W95" s="1"/>
      <c r="X95" s="1"/>
      <c r="Y95" s="13"/>
      <c r="Z95" s="1"/>
      <c r="AC95" s="4"/>
      <c r="AD95" s="1"/>
      <c r="AE95" s="35"/>
      <c r="AF95" s="1"/>
      <c r="AG95" s="1"/>
      <c r="AH95" s="1"/>
      <c r="AI95" s="1"/>
      <c r="AJ95" s="1"/>
      <c r="AK95" s="1"/>
    </row>
    <row r="96" spans="2:38" customFormat="1" x14ac:dyDescent="0.3">
      <c r="B96" s="22"/>
      <c r="C96" s="12"/>
      <c r="D96" s="40"/>
      <c r="E96" s="1"/>
      <c r="F96" s="1"/>
      <c r="G96" s="1"/>
      <c r="H96" s="17"/>
      <c r="I96" s="1"/>
      <c r="J96" s="92"/>
      <c r="K96" s="1"/>
      <c r="L96" s="1"/>
      <c r="O96" s="4"/>
      <c r="P96" s="1"/>
      <c r="Q96" s="1"/>
      <c r="R96" s="35"/>
      <c r="S96" s="1"/>
      <c r="T96" s="1"/>
      <c r="U96" s="1"/>
      <c r="V96" s="1"/>
      <c r="W96" s="1"/>
      <c r="X96" s="1"/>
      <c r="Y96" s="13"/>
      <c r="Z96" s="1"/>
      <c r="AC96" s="4"/>
      <c r="AD96" s="1"/>
      <c r="AE96" s="35"/>
      <c r="AF96" s="1"/>
      <c r="AG96" s="1"/>
      <c r="AH96" s="1"/>
      <c r="AI96" s="1"/>
      <c r="AJ96" s="1"/>
      <c r="AK96" s="1"/>
    </row>
  </sheetData>
  <mergeCells count="3">
    <mergeCell ref="A1:M2"/>
    <mergeCell ref="O1:AA2"/>
    <mergeCell ref="AC1:AL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112"/>
  <sheetViews>
    <sheetView topLeftCell="I1" zoomScaleNormal="100" workbookViewId="0">
      <pane ySplit="3" topLeftCell="A12" activePane="bottomLeft" state="frozen"/>
      <selection pane="bottomLeft" activeCell="W21" sqref="W21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7" width="9.109375" style="1"/>
    <col min="8" max="9" width="9.109375" style="15"/>
    <col min="10" max="10" width="14.5546875" style="15" customWidth="1"/>
    <col min="11" max="12" width="9.109375" style="1"/>
    <col min="14" max="14" width="12.109375" customWidth="1"/>
    <col min="15" max="15" width="10.88671875" style="4" customWidth="1"/>
    <col min="16" max="16" width="12.6640625" style="1" customWidth="1"/>
    <col min="17" max="17" width="12.6640625" style="35" customWidth="1"/>
    <col min="18" max="22" width="9.109375" style="1"/>
    <col min="23" max="23" width="14.5546875" style="1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8" t="s">
        <v>21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21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22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38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62" t="s">
        <v>9</v>
      </c>
      <c r="I3" s="62" t="s">
        <v>10</v>
      </c>
      <c r="J3" s="62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2" t="s">
        <v>10</v>
      </c>
      <c r="W3" s="8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10">
        <v>43538</v>
      </c>
      <c r="B4" s="22">
        <v>0.3611111111111111</v>
      </c>
      <c r="C4" s="40">
        <v>0</v>
      </c>
      <c r="D4" s="40">
        <v>0</v>
      </c>
      <c r="H4" s="15">
        <v>7.0199999999999999E-2</v>
      </c>
      <c r="J4" s="49">
        <v>398.9</v>
      </c>
      <c r="M4" s="1"/>
      <c r="N4" s="10">
        <v>43538</v>
      </c>
      <c r="O4" s="22">
        <v>0.36805555555555558</v>
      </c>
      <c r="P4" s="40">
        <v>0</v>
      </c>
      <c r="Q4" s="40">
        <v>0</v>
      </c>
      <c r="U4" s="15">
        <v>4.8099999999999997E-2</v>
      </c>
      <c r="W4" s="17"/>
      <c r="Z4" s="1"/>
      <c r="AD4" s="1">
        <v>1</v>
      </c>
      <c r="AL4" s="1"/>
    </row>
    <row r="5" spans="1:38" x14ac:dyDescent="0.3">
      <c r="B5" s="22">
        <v>0.36249999999999999</v>
      </c>
      <c r="C5" s="40">
        <v>2</v>
      </c>
      <c r="D5" s="39">
        <f>SUM(D4,C5)</f>
        <v>2</v>
      </c>
      <c r="H5" s="15">
        <v>9.0700000000000003E-2</v>
      </c>
      <c r="J5" s="49">
        <v>415.7</v>
      </c>
      <c r="M5" s="1"/>
      <c r="N5" s="4"/>
      <c r="O5" s="22">
        <v>0.36944444444444446</v>
      </c>
      <c r="P5" s="40">
        <v>2</v>
      </c>
      <c r="Q5" s="39">
        <f>SUM(Q4,P5)</f>
        <v>2</v>
      </c>
      <c r="U5" s="15">
        <v>5.11E-2</v>
      </c>
      <c r="W5" s="17">
        <v>1129.2</v>
      </c>
      <c r="Z5" s="1"/>
      <c r="AD5" s="1">
        <v>2</v>
      </c>
      <c r="AL5" s="1"/>
    </row>
    <row r="6" spans="1:38" x14ac:dyDescent="0.3">
      <c r="B6" s="22">
        <v>0.36388888888888887</v>
      </c>
      <c r="C6" s="40">
        <v>2</v>
      </c>
      <c r="D6" s="39">
        <f t="shared" ref="D6:D55" si="0">SUM(D5,C6)</f>
        <v>4</v>
      </c>
      <c r="H6" s="15">
        <v>7.6100000000000001E-2</v>
      </c>
      <c r="J6" s="49">
        <v>387.6</v>
      </c>
      <c r="M6" s="1"/>
      <c r="N6" s="4"/>
      <c r="O6" s="22">
        <v>0.37013888888888885</v>
      </c>
      <c r="P6" s="40">
        <v>1</v>
      </c>
      <c r="Q6" s="39">
        <f t="shared" ref="Q6:Q51" si="1">SUM(Q5,P6)</f>
        <v>3</v>
      </c>
      <c r="U6" s="15">
        <v>5.3600000000000002E-2</v>
      </c>
      <c r="W6" s="17"/>
      <c r="Z6" s="1"/>
      <c r="AD6" s="1">
        <v>3</v>
      </c>
      <c r="AL6" s="1"/>
    </row>
    <row r="7" spans="1:38" x14ac:dyDescent="0.3">
      <c r="B7" s="22">
        <v>0.36458333333333331</v>
      </c>
      <c r="C7" s="40">
        <v>1</v>
      </c>
      <c r="D7" s="39">
        <f t="shared" si="0"/>
        <v>5</v>
      </c>
      <c r="H7" s="15">
        <v>7.5200000000000003E-2</v>
      </c>
      <c r="J7" s="49">
        <v>389.6</v>
      </c>
      <c r="M7" s="1"/>
      <c r="N7" s="4"/>
      <c r="O7" s="22">
        <v>0.37222222222222223</v>
      </c>
      <c r="P7" s="40">
        <v>3</v>
      </c>
      <c r="Q7" s="39">
        <f t="shared" si="1"/>
        <v>6</v>
      </c>
      <c r="U7" s="15">
        <v>4.48E-2</v>
      </c>
      <c r="W7" s="17"/>
      <c r="Z7" s="1"/>
      <c r="AD7" s="1">
        <v>4</v>
      </c>
      <c r="AL7" s="1"/>
    </row>
    <row r="8" spans="1:38" x14ac:dyDescent="0.3">
      <c r="B8" s="22">
        <v>0.3743055555555555</v>
      </c>
      <c r="C8" s="40">
        <v>14</v>
      </c>
      <c r="D8" s="39">
        <f t="shared" si="0"/>
        <v>19</v>
      </c>
      <c r="H8" s="15">
        <v>7.6100000000000001E-2</v>
      </c>
      <c r="J8" s="49">
        <v>440.7</v>
      </c>
      <c r="M8" s="1"/>
      <c r="N8" s="4"/>
      <c r="O8" s="22">
        <v>0.37916666666666665</v>
      </c>
      <c r="P8" s="40">
        <v>10</v>
      </c>
      <c r="Q8" s="39">
        <f t="shared" si="1"/>
        <v>16</v>
      </c>
      <c r="U8" s="15">
        <v>5.5500000000000001E-2</v>
      </c>
      <c r="W8" s="17">
        <v>1102.7</v>
      </c>
      <c r="Z8" s="1"/>
      <c r="AD8" s="1">
        <v>5</v>
      </c>
      <c r="AL8" s="1"/>
    </row>
    <row r="9" spans="1:38" x14ac:dyDescent="0.3">
      <c r="B9" s="22">
        <v>0.3756944444444445</v>
      </c>
      <c r="C9" s="40">
        <v>2</v>
      </c>
      <c r="D9" s="39">
        <f t="shared" si="0"/>
        <v>21</v>
      </c>
      <c r="H9" s="15">
        <v>7.8399999999999997E-2</v>
      </c>
      <c r="J9" s="49">
        <v>434.9</v>
      </c>
      <c r="M9" s="1"/>
      <c r="N9" s="4"/>
      <c r="O9" s="22">
        <v>0.38055555555555554</v>
      </c>
      <c r="P9" s="40">
        <v>2</v>
      </c>
      <c r="Q9" s="39">
        <f t="shared" si="1"/>
        <v>18</v>
      </c>
      <c r="U9" s="15">
        <v>5.5300000000000002E-2</v>
      </c>
      <c r="W9" s="17"/>
      <c r="Z9" s="1"/>
      <c r="AD9" s="1">
        <v>6</v>
      </c>
      <c r="AL9" s="1"/>
    </row>
    <row r="10" spans="1:38" x14ac:dyDescent="0.3">
      <c r="B10" s="22">
        <v>0.37708333333333338</v>
      </c>
      <c r="C10" s="40">
        <v>2</v>
      </c>
      <c r="D10" s="39">
        <f t="shared" si="0"/>
        <v>23</v>
      </c>
      <c r="H10" s="15">
        <v>7.5899999999999995E-2</v>
      </c>
      <c r="J10" s="49">
        <v>378.1</v>
      </c>
      <c r="M10" s="1"/>
      <c r="N10" s="4"/>
      <c r="O10" s="22">
        <v>0.38125000000000003</v>
      </c>
      <c r="P10" s="40">
        <v>1</v>
      </c>
      <c r="Q10" s="39">
        <f t="shared" si="1"/>
        <v>19</v>
      </c>
      <c r="U10" s="15">
        <v>4.3999999999999997E-2</v>
      </c>
      <c r="W10" s="17">
        <v>1000</v>
      </c>
      <c r="Z10" s="1"/>
      <c r="AD10" s="1">
        <v>7</v>
      </c>
      <c r="AL10" s="1"/>
    </row>
    <row r="11" spans="1:38" x14ac:dyDescent="0.3">
      <c r="A11" s="6"/>
      <c r="B11" s="22">
        <v>0.40416666666666662</v>
      </c>
      <c r="C11" s="40">
        <v>39</v>
      </c>
      <c r="D11" s="39">
        <f t="shared" si="0"/>
        <v>62</v>
      </c>
      <c r="H11" s="15">
        <v>8.5000000000000006E-2</v>
      </c>
      <c r="J11" s="49">
        <v>403.8</v>
      </c>
      <c r="M11" s="1"/>
      <c r="N11" s="6"/>
      <c r="O11" s="22">
        <v>0.4069444444444445</v>
      </c>
      <c r="P11" s="40">
        <v>37</v>
      </c>
      <c r="Q11" s="39">
        <f t="shared" si="1"/>
        <v>56</v>
      </c>
      <c r="U11" s="15">
        <v>8.8700000000000001E-2</v>
      </c>
      <c r="W11" s="17">
        <v>1010.1</v>
      </c>
      <c r="Z11" s="1"/>
      <c r="AD11" s="1">
        <v>8</v>
      </c>
      <c r="AL11" s="1"/>
    </row>
    <row r="12" spans="1:38" x14ac:dyDescent="0.3">
      <c r="B12" s="22">
        <v>0.4055555555555555</v>
      </c>
      <c r="C12" s="40">
        <v>2</v>
      </c>
      <c r="D12" s="39">
        <f t="shared" si="0"/>
        <v>64</v>
      </c>
      <c r="H12" s="15">
        <v>4.2000000000000003E-2</v>
      </c>
      <c r="J12" s="49">
        <v>397.6</v>
      </c>
      <c r="M12" s="1"/>
      <c r="N12" s="4"/>
      <c r="O12" s="22">
        <v>0.40833333333333338</v>
      </c>
      <c r="P12" s="40">
        <v>2</v>
      </c>
      <c r="Q12" s="39">
        <f t="shared" si="1"/>
        <v>58</v>
      </c>
      <c r="U12" s="15">
        <v>4.7699999999999999E-2</v>
      </c>
      <c r="W12" s="17"/>
      <c r="Z12" s="1"/>
      <c r="AD12" s="1">
        <v>9</v>
      </c>
      <c r="AL12" s="1"/>
    </row>
    <row r="13" spans="1:38" x14ac:dyDescent="0.3">
      <c r="B13" s="22">
        <v>0.40625</v>
      </c>
      <c r="C13" s="40">
        <v>1</v>
      </c>
      <c r="D13" s="39">
        <f t="shared" si="0"/>
        <v>65</v>
      </c>
      <c r="H13" s="15">
        <v>9.9000000000000005E-2</v>
      </c>
      <c r="J13" s="49">
        <v>402</v>
      </c>
      <c r="K13" s="7"/>
      <c r="M13" s="1"/>
      <c r="N13" s="4"/>
      <c r="O13" s="22">
        <v>0.40972222222222227</v>
      </c>
      <c r="P13" s="40">
        <v>2</v>
      </c>
      <c r="Q13" s="39">
        <f t="shared" si="1"/>
        <v>60</v>
      </c>
      <c r="U13" s="15">
        <v>4.2999999999999997E-2</v>
      </c>
      <c r="W13" s="17">
        <v>993.1</v>
      </c>
      <c r="X13" s="7"/>
      <c r="Z13" s="1"/>
      <c r="AD13" s="1">
        <v>10</v>
      </c>
      <c r="AJ13" s="7" t="s">
        <v>19</v>
      </c>
      <c r="AL13" s="1"/>
    </row>
    <row r="14" spans="1:38" x14ac:dyDescent="0.3">
      <c r="B14" s="22">
        <v>0.4465277777777778</v>
      </c>
      <c r="C14" s="40">
        <v>58</v>
      </c>
      <c r="D14" s="39">
        <f t="shared" si="0"/>
        <v>123</v>
      </c>
      <c r="E14" s="7"/>
      <c r="F14" s="7"/>
      <c r="H14" s="15">
        <v>9.1399999999999995E-2</v>
      </c>
      <c r="J14" s="49">
        <v>331.5</v>
      </c>
      <c r="K14" s="7"/>
      <c r="M14" s="1"/>
      <c r="N14" s="4"/>
      <c r="O14" s="22">
        <v>0.41041666666666665</v>
      </c>
      <c r="P14" s="40">
        <v>8</v>
      </c>
      <c r="Q14" s="39">
        <f t="shared" si="1"/>
        <v>68</v>
      </c>
      <c r="R14" s="7"/>
      <c r="S14" s="7"/>
      <c r="U14" s="15">
        <v>0.48899999999999999</v>
      </c>
      <c r="V14" s="7"/>
      <c r="W14" s="17"/>
      <c r="X14" s="7"/>
      <c r="Z14" s="1"/>
      <c r="AD14" s="7" t="s">
        <v>20</v>
      </c>
      <c r="AE14" s="7" t="e">
        <v>#DIV/0!</v>
      </c>
      <c r="AH14" s="7" t="s">
        <v>25</v>
      </c>
      <c r="AI14" s="7">
        <v>0</v>
      </c>
      <c r="AJ14" s="7">
        <v>0</v>
      </c>
      <c r="AL14" s="1"/>
    </row>
    <row r="15" spans="1:38" x14ac:dyDescent="0.3">
      <c r="B15" s="22">
        <v>0.44791666666666669</v>
      </c>
      <c r="C15" s="40">
        <v>2</v>
      </c>
      <c r="D15" s="39">
        <f t="shared" si="0"/>
        <v>125</v>
      </c>
      <c r="H15" s="15">
        <v>7.3400000000000007E-2</v>
      </c>
      <c r="J15" s="49">
        <v>376</v>
      </c>
      <c r="M15" s="1"/>
      <c r="N15" s="4"/>
      <c r="O15" s="22">
        <v>0.45694444444444443</v>
      </c>
      <c r="P15" s="1">
        <v>12</v>
      </c>
      <c r="Q15" s="39">
        <f t="shared" si="1"/>
        <v>80</v>
      </c>
      <c r="W15" s="17">
        <v>900</v>
      </c>
      <c r="Z15" s="1"/>
      <c r="AB15" s="6"/>
      <c r="AC15" s="5"/>
      <c r="AL15" s="1"/>
    </row>
    <row r="16" spans="1:38" ht="13.5" customHeight="1" x14ac:dyDescent="0.3">
      <c r="B16" s="22">
        <v>0.44930555555555557</v>
      </c>
      <c r="C16" s="40">
        <v>2</v>
      </c>
      <c r="D16" s="39">
        <f t="shared" si="0"/>
        <v>127</v>
      </c>
      <c r="H16" s="15">
        <v>8.3799999999999999E-2</v>
      </c>
      <c r="J16" s="49">
        <v>353.6</v>
      </c>
      <c r="M16" s="1"/>
      <c r="N16" s="4"/>
      <c r="O16" s="22">
        <v>0.45833333333333331</v>
      </c>
      <c r="P16" s="1">
        <v>18</v>
      </c>
      <c r="Q16" s="39">
        <f t="shared" si="1"/>
        <v>98</v>
      </c>
      <c r="W16" s="17"/>
      <c r="Z16" s="1"/>
      <c r="AD16" s="1">
        <v>1</v>
      </c>
      <c r="AL16" s="1"/>
    </row>
    <row r="17" spans="1:38" x14ac:dyDescent="0.3">
      <c r="A17" s="10"/>
      <c r="B17" s="22">
        <v>0.45069444444444445</v>
      </c>
      <c r="C17" s="40">
        <v>2</v>
      </c>
      <c r="D17" s="39">
        <f t="shared" si="0"/>
        <v>129</v>
      </c>
      <c r="H17" s="15">
        <v>8.4000000000000005E-2</v>
      </c>
      <c r="J17" s="49">
        <v>386.9</v>
      </c>
      <c r="M17" s="1"/>
      <c r="N17" s="10"/>
      <c r="O17" s="22">
        <v>0.4597222222222222</v>
      </c>
      <c r="P17" s="40">
        <v>7</v>
      </c>
      <c r="Q17" s="39">
        <f t="shared" si="1"/>
        <v>105</v>
      </c>
      <c r="U17" s="15">
        <v>5.5100000000000003E-2</v>
      </c>
      <c r="W17" s="76">
        <v>600</v>
      </c>
      <c r="Z17" s="1"/>
      <c r="AD17" s="1">
        <v>2</v>
      </c>
      <c r="AL17" s="1"/>
    </row>
    <row r="18" spans="1:38" x14ac:dyDescent="0.3">
      <c r="B18" s="22">
        <v>0.45416666666666666</v>
      </c>
      <c r="C18" s="40">
        <v>5</v>
      </c>
      <c r="D18" s="39">
        <f t="shared" si="0"/>
        <v>134</v>
      </c>
      <c r="H18" s="15">
        <v>7.9899999999999999E-2</v>
      </c>
      <c r="J18" s="49">
        <v>363</v>
      </c>
      <c r="M18" s="1"/>
      <c r="N18" s="4"/>
      <c r="O18" s="22">
        <v>0.46249999999999997</v>
      </c>
      <c r="P18" s="40">
        <v>2</v>
      </c>
      <c r="Q18" s="39">
        <f t="shared" si="1"/>
        <v>107</v>
      </c>
      <c r="U18" s="15">
        <v>0.08</v>
      </c>
      <c r="W18" s="15"/>
      <c r="Z18" s="1"/>
      <c r="AD18" s="1">
        <v>3</v>
      </c>
      <c r="AL18" s="1"/>
    </row>
    <row r="19" spans="1:38" x14ac:dyDescent="0.3">
      <c r="B19" s="22">
        <v>0.4604166666666667</v>
      </c>
      <c r="C19" s="46">
        <v>9</v>
      </c>
      <c r="D19" s="39">
        <f t="shared" si="0"/>
        <v>143</v>
      </c>
      <c r="H19" s="15">
        <v>0.1002</v>
      </c>
      <c r="J19" s="49">
        <v>359.3</v>
      </c>
      <c r="M19" s="1"/>
      <c r="N19" s="4"/>
      <c r="O19" s="22">
        <v>0.46319444444444446</v>
      </c>
      <c r="P19" s="40">
        <v>2</v>
      </c>
      <c r="Q19" s="39">
        <f t="shared" si="1"/>
        <v>109</v>
      </c>
      <c r="U19" s="15">
        <v>6.3899999999999998E-2</v>
      </c>
      <c r="W19" s="15">
        <v>557.1</v>
      </c>
      <c r="Z19" s="1"/>
      <c r="AD19" s="1">
        <v>4</v>
      </c>
      <c r="AL19" s="1"/>
    </row>
    <row r="20" spans="1:38" x14ac:dyDescent="0.3">
      <c r="A20" s="75"/>
      <c r="B20" s="22">
        <v>0.46180555555555558</v>
      </c>
      <c r="C20" s="46">
        <v>5</v>
      </c>
      <c r="D20" s="39">
        <f t="shared" si="0"/>
        <v>148</v>
      </c>
      <c r="H20" s="15">
        <v>8.43E-2</v>
      </c>
      <c r="J20" s="49">
        <v>309.60000000000002</v>
      </c>
      <c r="M20" s="1"/>
      <c r="N20" s="75"/>
      <c r="O20" s="22">
        <v>0.47430555555555554</v>
      </c>
      <c r="P20" s="40">
        <v>4</v>
      </c>
      <c r="Q20" s="39">
        <f t="shared" si="1"/>
        <v>113</v>
      </c>
      <c r="U20" s="15">
        <v>5.8599999999999999E-2</v>
      </c>
      <c r="W20" s="15">
        <v>597.29999999999995</v>
      </c>
      <c r="Z20" s="1"/>
      <c r="AD20" s="1">
        <v>5</v>
      </c>
      <c r="AL20" s="1"/>
    </row>
    <row r="21" spans="1:38" x14ac:dyDescent="0.3">
      <c r="B21" s="22">
        <v>0.47847222222222219</v>
      </c>
      <c r="C21" s="39">
        <v>24</v>
      </c>
      <c r="D21" s="39">
        <f t="shared" si="0"/>
        <v>172</v>
      </c>
      <c r="H21" s="15">
        <v>9.3600000000000003E-2</v>
      </c>
      <c r="J21" s="49">
        <v>332.3</v>
      </c>
      <c r="M21" s="1"/>
      <c r="N21" s="4"/>
      <c r="O21" s="22">
        <v>0.47500000000000003</v>
      </c>
      <c r="P21" s="46">
        <v>1</v>
      </c>
      <c r="Q21" s="39">
        <f t="shared" si="1"/>
        <v>114</v>
      </c>
      <c r="U21" s="15"/>
      <c r="W21" s="15"/>
      <c r="Z21" s="1"/>
      <c r="AD21" s="1">
        <v>6</v>
      </c>
      <c r="AL21" s="1"/>
    </row>
    <row r="22" spans="1:38" x14ac:dyDescent="0.3">
      <c r="B22" s="22">
        <v>0.47986111111111113</v>
      </c>
      <c r="C22" s="39">
        <v>2</v>
      </c>
      <c r="D22" s="39">
        <f t="shared" si="0"/>
        <v>174</v>
      </c>
      <c r="H22" s="15">
        <v>5.7000000000000002E-2</v>
      </c>
      <c r="J22" s="49">
        <v>333.3</v>
      </c>
      <c r="M22" s="1"/>
      <c r="N22" s="4"/>
      <c r="O22" s="22">
        <v>0.47569444444444442</v>
      </c>
      <c r="P22" s="46">
        <v>16</v>
      </c>
      <c r="Q22" s="39">
        <f t="shared" si="1"/>
        <v>130</v>
      </c>
      <c r="U22" s="15">
        <v>6.8199999999999997E-2</v>
      </c>
      <c r="W22" s="15">
        <v>384</v>
      </c>
      <c r="Z22" s="1"/>
      <c r="AD22" s="1">
        <v>7</v>
      </c>
      <c r="AL22" s="1"/>
    </row>
    <row r="23" spans="1:38" x14ac:dyDescent="0.3">
      <c r="B23" s="22">
        <v>0.48055555555555557</v>
      </c>
      <c r="C23" s="39">
        <v>1</v>
      </c>
      <c r="D23" s="39">
        <f t="shared" si="0"/>
        <v>175</v>
      </c>
      <c r="H23" s="15">
        <v>6.9599999999999995E-2</v>
      </c>
      <c r="J23" s="49">
        <v>356.6</v>
      </c>
      <c r="M23" s="1"/>
      <c r="N23" s="4"/>
      <c r="O23" s="22">
        <v>0.47638888888888892</v>
      </c>
      <c r="P23" s="39">
        <v>1</v>
      </c>
      <c r="Q23" s="39">
        <f t="shared" si="1"/>
        <v>131</v>
      </c>
      <c r="U23" s="15">
        <v>4.3099999999999999E-2</v>
      </c>
      <c r="W23" s="15">
        <v>368</v>
      </c>
      <c r="Z23" s="1"/>
      <c r="AD23" s="1">
        <v>8</v>
      </c>
      <c r="AL23" s="1"/>
    </row>
    <row r="24" spans="1:38" x14ac:dyDescent="0.3">
      <c r="B24" s="22">
        <v>0.48194444444444445</v>
      </c>
      <c r="C24" s="39">
        <v>2</v>
      </c>
      <c r="D24" s="39">
        <f t="shared" si="0"/>
        <v>177</v>
      </c>
      <c r="H24" s="15">
        <v>7.3999999999999996E-2</v>
      </c>
      <c r="J24" s="49">
        <v>252.7</v>
      </c>
      <c r="M24" s="1"/>
      <c r="N24" s="4"/>
      <c r="O24" s="22">
        <v>0.4770833333333333</v>
      </c>
      <c r="P24" s="39">
        <v>1</v>
      </c>
      <c r="Q24" s="39">
        <f t="shared" si="1"/>
        <v>132</v>
      </c>
      <c r="U24" s="15">
        <v>4.6699999999999998E-2</v>
      </c>
      <c r="W24" s="15"/>
      <c r="Z24" s="1"/>
      <c r="AD24" s="1">
        <v>9</v>
      </c>
      <c r="AL24" s="1"/>
    </row>
    <row r="25" spans="1:38" x14ac:dyDescent="0.3">
      <c r="B25" s="22">
        <v>0.4826388888888889</v>
      </c>
      <c r="C25" s="39">
        <v>1</v>
      </c>
      <c r="D25" s="39">
        <f t="shared" si="0"/>
        <v>178</v>
      </c>
      <c r="H25" s="15">
        <v>9.3899999999999997E-2</v>
      </c>
      <c r="J25" s="49">
        <v>286.5</v>
      </c>
      <c r="K25" s="7"/>
      <c r="M25" s="1"/>
      <c r="N25" s="4"/>
      <c r="O25" s="22">
        <v>0.4777777777777778</v>
      </c>
      <c r="P25" s="39">
        <v>1</v>
      </c>
      <c r="Q25" s="39">
        <f t="shared" si="1"/>
        <v>133</v>
      </c>
      <c r="U25" s="15">
        <v>4.4900000000000002E-2</v>
      </c>
      <c r="W25" s="15"/>
      <c r="X25" s="7"/>
      <c r="Z25" s="1"/>
      <c r="AD25" s="1">
        <v>10</v>
      </c>
      <c r="AJ25" s="7" t="s">
        <v>19</v>
      </c>
      <c r="AL25" s="1"/>
    </row>
    <row r="26" spans="1:38" x14ac:dyDescent="0.3">
      <c r="B26" s="22">
        <v>0.49513888888888885</v>
      </c>
      <c r="C26" s="40">
        <v>18</v>
      </c>
      <c r="D26" s="39">
        <f t="shared" si="0"/>
        <v>196</v>
      </c>
      <c r="E26" s="7"/>
      <c r="F26" s="7"/>
      <c r="H26" s="15">
        <v>7.2099999999999997E-2</v>
      </c>
      <c r="J26" s="49">
        <v>367.5</v>
      </c>
      <c r="K26" s="7"/>
      <c r="M26" s="1"/>
      <c r="N26" s="4"/>
      <c r="O26" s="22">
        <v>0.50416666666666665</v>
      </c>
      <c r="P26" s="39">
        <v>1</v>
      </c>
      <c r="Q26" s="39">
        <f t="shared" si="1"/>
        <v>134</v>
      </c>
      <c r="U26" s="15">
        <v>3.8300000000000001E-2</v>
      </c>
      <c r="W26" s="17"/>
      <c r="X26" s="7"/>
      <c r="Z26" s="1"/>
      <c r="AD26" s="7" t="s">
        <v>20</v>
      </c>
      <c r="AE26" s="7" t="e">
        <v>#DIV/0!</v>
      </c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22">
        <v>0.49583333333333335</v>
      </c>
      <c r="C27" s="46">
        <v>1</v>
      </c>
      <c r="D27" s="39">
        <f t="shared" si="0"/>
        <v>197</v>
      </c>
      <c r="H27" s="15">
        <v>5.96E-2</v>
      </c>
      <c r="J27" s="49">
        <v>355.7</v>
      </c>
      <c r="M27" s="1"/>
      <c r="N27" s="6"/>
      <c r="O27" s="22">
        <v>0.54861111111111105</v>
      </c>
      <c r="P27" s="39">
        <v>1</v>
      </c>
      <c r="Q27" s="39">
        <f t="shared" si="1"/>
        <v>135</v>
      </c>
      <c r="U27" s="15">
        <v>5.28E-2</v>
      </c>
      <c r="W27" s="17"/>
      <c r="Z27" s="1"/>
      <c r="AB27" s="6"/>
      <c r="AC27" s="5"/>
      <c r="AL27" s="1"/>
    </row>
    <row r="28" spans="1:38" x14ac:dyDescent="0.3">
      <c r="B28" s="22">
        <v>0.55069444444444449</v>
      </c>
      <c r="C28" s="39">
        <v>79</v>
      </c>
      <c r="D28" s="39">
        <f t="shared" si="0"/>
        <v>276</v>
      </c>
      <c r="H28" s="15">
        <v>5.6500000000000002E-2</v>
      </c>
      <c r="J28" s="49">
        <v>288.5</v>
      </c>
      <c r="M28" s="1"/>
      <c r="N28" s="4"/>
      <c r="O28" s="22">
        <v>0.5493055555555556</v>
      </c>
      <c r="P28" s="40">
        <v>38</v>
      </c>
      <c r="Q28" s="39">
        <f t="shared" si="1"/>
        <v>173</v>
      </c>
      <c r="R28" s="7"/>
      <c r="S28" s="7"/>
      <c r="U28" s="15">
        <v>5.7000000000000002E-2</v>
      </c>
      <c r="V28" s="7"/>
      <c r="W28" s="76"/>
      <c r="Z28" s="1"/>
      <c r="AD28" s="1">
        <v>1</v>
      </c>
      <c r="AL28" s="1"/>
    </row>
    <row r="29" spans="1:38" x14ac:dyDescent="0.3">
      <c r="B29" s="22">
        <v>0.55138888888888882</v>
      </c>
      <c r="C29" s="39">
        <v>1</v>
      </c>
      <c r="D29" s="39">
        <f t="shared" si="0"/>
        <v>277</v>
      </c>
      <c r="H29" s="15">
        <v>7.3400000000000007E-2</v>
      </c>
      <c r="J29" s="49">
        <v>310.60000000000002</v>
      </c>
      <c r="M29" s="1"/>
      <c r="N29" s="4"/>
      <c r="O29" s="22">
        <v>0.54999999999999993</v>
      </c>
      <c r="P29" s="37">
        <v>64</v>
      </c>
      <c r="Q29" s="39">
        <f t="shared" si="1"/>
        <v>237</v>
      </c>
      <c r="U29" s="15">
        <v>7.7200000000000005E-2</v>
      </c>
      <c r="Z29" s="1"/>
      <c r="AD29" s="1">
        <v>2</v>
      </c>
      <c r="AL29" s="1"/>
    </row>
    <row r="30" spans="1:38" x14ac:dyDescent="0.3">
      <c r="B30" s="22">
        <v>0.55208333333333337</v>
      </c>
      <c r="C30" s="39">
        <v>1</v>
      </c>
      <c r="D30" s="39">
        <f t="shared" si="0"/>
        <v>278</v>
      </c>
      <c r="H30" s="15">
        <v>7.2999999999999995E-2</v>
      </c>
      <c r="J30" s="49">
        <v>300</v>
      </c>
      <c r="M30" s="1"/>
      <c r="N30" s="4"/>
      <c r="O30" s="22">
        <v>0.62083333333333335</v>
      </c>
      <c r="P30" s="39">
        <v>1</v>
      </c>
      <c r="Q30" s="39">
        <f t="shared" si="1"/>
        <v>238</v>
      </c>
      <c r="U30" s="15">
        <v>6.5100000000000005E-2</v>
      </c>
      <c r="Z30" s="1"/>
      <c r="AD30" s="1">
        <v>3</v>
      </c>
      <c r="AL30" s="1"/>
    </row>
    <row r="31" spans="1:38" x14ac:dyDescent="0.3">
      <c r="B31" s="22">
        <v>0.6166666666666667</v>
      </c>
      <c r="C31" s="39">
        <v>203</v>
      </c>
      <c r="D31" s="39">
        <f t="shared" si="0"/>
        <v>481</v>
      </c>
      <c r="H31" s="15">
        <v>0.108</v>
      </c>
      <c r="J31" s="49">
        <v>274.10000000000002</v>
      </c>
      <c r="M31" s="1"/>
      <c r="N31" s="4"/>
      <c r="O31" s="22">
        <v>0.62152777777777779</v>
      </c>
      <c r="P31" s="39">
        <v>1</v>
      </c>
      <c r="Q31" s="39">
        <f t="shared" si="1"/>
        <v>239</v>
      </c>
      <c r="U31" s="15">
        <v>7.0000000000000007E-2</v>
      </c>
      <c r="Z31" s="1"/>
      <c r="AD31" s="1">
        <v>4</v>
      </c>
      <c r="AL31" s="1"/>
    </row>
    <row r="32" spans="1:38" x14ac:dyDescent="0.3">
      <c r="B32" s="22">
        <v>0.61805555555555558</v>
      </c>
      <c r="C32" s="39">
        <v>2</v>
      </c>
      <c r="D32" s="39">
        <f t="shared" si="0"/>
        <v>483</v>
      </c>
      <c r="H32" s="15">
        <v>0.10059999999999999</v>
      </c>
      <c r="J32" s="49">
        <v>253.5</v>
      </c>
      <c r="M32" s="1"/>
      <c r="N32" s="4"/>
      <c r="O32" s="22">
        <v>0.62222222222222223</v>
      </c>
      <c r="P32" s="39">
        <v>104</v>
      </c>
      <c r="Q32" s="39">
        <f t="shared" si="1"/>
        <v>343</v>
      </c>
      <c r="U32" s="15">
        <v>5.9900000000000002E-2</v>
      </c>
      <c r="W32" s="15">
        <v>243.7</v>
      </c>
      <c r="Z32" s="1"/>
      <c r="AD32" s="1">
        <v>5</v>
      </c>
      <c r="AL32" s="1"/>
    </row>
    <row r="33" spans="1:38" x14ac:dyDescent="0.3">
      <c r="B33" s="22">
        <v>0.61875000000000002</v>
      </c>
      <c r="C33" s="39">
        <v>1</v>
      </c>
      <c r="D33" s="39">
        <f t="shared" si="0"/>
        <v>484</v>
      </c>
      <c r="H33" s="15">
        <v>7.6399999999999996E-2</v>
      </c>
      <c r="J33" s="49">
        <v>227.7</v>
      </c>
      <c r="M33" s="1"/>
      <c r="N33" s="4"/>
      <c r="O33" s="22">
        <v>0.67986111111111114</v>
      </c>
      <c r="P33" s="39">
        <v>1</v>
      </c>
      <c r="Q33" s="39">
        <f t="shared" si="1"/>
        <v>344</v>
      </c>
      <c r="U33" s="15">
        <v>5.5199999999999999E-2</v>
      </c>
      <c r="W33" s="15">
        <v>264.5</v>
      </c>
      <c r="Z33" s="1"/>
      <c r="AD33" s="1">
        <v>6</v>
      </c>
      <c r="AL33" s="1"/>
    </row>
    <row r="34" spans="1:38" x14ac:dyDescent="0.3">
      <c r="B34" s="22">
        <v>0.61944444444444446</v>
      </c>
      <c r="C34" s="39">
        <v>1</v>
      </c>
      <c r="D34" s="39">
        <f t="shared" si="0"/>
        <v>485</v>
      </c>
      <c r="H34" s="15">
        <v>6.1499999999999999E-2</v>
      </c>
      <c r="J34" s="49">
        <v>271.5</v>
      </c>
      <c r="M34" s="1"/>
      <c r="N34" s="4"/>
      <c r="O34" s="22">
        <v>0.68125000000000002</v>
      </c>
      <c r="P34" s="39">
        <v>1</v>
      </c>
      <c r="Q34" s="39">
        <f t="shared" si="1"/>
        <v>345</v>
      </c>
      <c r="U34" s="15">
        <v>5.7000000000000002E-2</v>
      </c>
      <c r="W34" s="15">
        <v>238.6</v>
      </c>
      <c r="Z34" s="1"/>
      <c r="AD34" s="1">
        <v>7</v>
      </c>
      <c r="AL34" s="1"/>
    </row>
    <row r="35" spans="1:38" x14ac:dyDescent="0.3">
      <c r="B35" s="22">
        <v>0.62013888888888891</v>
      </c>
      <c r="C35" s="39">
        <v>1</v>
      </c>
      <c r="D35" s="39">
        <f t="shared" si="0"/>
        <v>486</v>
      </c>
      <c r="H35" s="15">
        <v>7.9200000000000007E-2</v>
      </c>
      <c r="J35" s="49">
        <v>257.60000000000002</v>
      </c>
      <c r="M35" s="1"/>
      <c r="N35" s="4"/>
      <c r="O35" s="22">
        <v>0.68194444444444446</v>
      </c>
      <c r="P35" s="39">
        <v>83</v>
      </c>
      <c r="Q35" s="39">
        <f t="shared" si="1"/>
        <v>428</v>
      </c>
      <c r="U35" s="15">
        <v>8.7900000000000006E-2</v>
      </c>
      <c r="W35" s="15">
        <v>232.1</v>
      </c>
      <c r="Z35" s="1"/>
      <c r="AD35" s="1">
        <v>8</v>
      </c>
      <c r="AL35" s="1"/>
    </row>
    <row r="36" spans="1:38" x14ac:dyDescent="0.3">
      <c r="A36" s="10"/>
      <c r="B36" s="22">
        <v>0.68402777777777779</v>
      </c>
      <c r="C36" s="39">
        <v>92</v>
      </c>
      <c r="D36" s="39">
        <f t="shared" si="0"/>
        <v>578</v>
      </c>
      <c r="H36" s="15">
        <v>7.5999999999999998E-2</v>
      </c>
      <c r="J36" s="49"/>
      <c r="M36" s="1"/>
      <c r="N36" s="10"/>
      <c r="O36" s="22">
        <v>0.68263888888888891</v>
      </c>
      <c r="P36" s="39">
        <v>2</v>
      </c>
      <c r="Q36" s="39">
        <f t="shared" si="1"/>
        <v>430</v>
      </c>
      <c r="U36" s="15">
        <v>7.7499999999999999E-2</v>
      </c>
      <c r="W36" s="15"/>
      <c r="Z36" s="1"/>
      <c r="AD36" s="1">
        <v>9</v>
      </c>
      <c r="AL36" s="1"/>
    </row>
    <row r="37" spans="1:38" x14ac:dyDescent="0.3">
      <c r="A37" s="10"/>
      <c r="B37" s="22">
        <v>0.68472222222222223</v>
      </c>
      <c r="C37" s="39">
        <v>1</v>
      </c>
      <c r="D37" s="39">
        <f t="shared" si="0"/>
        <v>579</v>
      </c>
      <c r="H37" s="15">
        <v>0.14699999999999999</v>
      </c>
      <c r="J37" s="49">
        <v>235.5</v>
      </c>
      <c r="K37" s="7" t="s">
        <v>19</v>
      </c>
      <c r="M37" s="1"/>
      <c r="N37" s="10">
        <v>43539</v>
      </c>
      <c r="O37" s="22">
        <v>0.44444444444444442</v>
      </c>
      <c r="P37" s="39">
        <v>1</v>
      </c>
      <c r="Q37" s="39">
        <f t="shared" si="1"/>
        <v>431</v>
      </c>
      <c r="U37" s="15">
        <v>8.1600000000000006E-2</v>
      </c>
      <c r="W37" s="15">
        <v>242.6</v>
      </c>
      <c r="X37" s="7"/>
      <c r="Z37" s="1"/>
      <c r="AD37" s="1">
        <v>10</v>
      </c>
      <c r="AJ37" s="7" t="s">
        <v>19</v>
      </c>
      <c r="AL37" s="1"/>
    </row>
    <row r="38" spans="1:38" x14ac:dyDescent="0.3">
      <c r="B38" s="22">
        <v>0.68541666666666667</v>
      </c>
      <c r="C38" s="39">
        <v>1</v>
      </c>
      <c r="D38" s="39">
        <f t="shared" si="0"/>
        <v>580</v>
      </c>
      <c r="E38" s="7"/>
      <c r="F38" s="7"/>
      <c r="H38" s="15">
        <v>8.3199999999999996E-2</v>
      </c>
      <c r="J38" s="49">
        <v>242.6</v>
      </c>
      <c r="K38" s="7">
        <v>0</v>
      </c>
      <c r="M38" s="1"/>
      <c r="N38" s="4"/>
      <c r="O38" s="22">
        <v>0.44791666666666669</v>
      </c>
      <c r="P38" s="39">
        <v>1</v>
      </c>
      <c r="Q38" s="39">
        <f t="shared" si="1"/>
        <v>432</v>
      </c>
      <c r="U38" s="15">
        <v>6.2399999999999997E-2</v>
      </c>
      <c r="W38" s="15"/>
      <c r="X38" s="7"/>
      <c r="Z38" s="1"/>
      <c r="AD38" s="7" t="s">
        <v>20</v>
      </c>
      <c r="AE38" s="7" t="e">
        <v>#DIV/0!</v>
      </c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22">
        <v>0.68611111111111101</v>
      </c>
      <c r="C39" s="39">
        <v>1</v>
      </c>
      <c r="D39" s="39">
        <f t="shared" si="0"/>
        <v>581</v>
      </c>
      <c r="H39" s="15">
        <v>0.1351</v>
      </c>
      <c r="J39" s="49">
        <v>236.8</v>
      </c>
      <c r="M39" s="1"/>
      <c r="N39" s="6"/>
      <c r="O39" s="22">
        <v>0.45</v>
      </c>
      <c r="P39" s="39">
        <v>1097</v>
      </c>
      <c r="Q39" s="39">
        <f t="shared" si="1"/>
        <v>1529</v>
      </c>
      <c r="U39" s="15">
        <v>0.12620000000000001</v>
      </c>
      <c r="W39" s="15">
        <v>99.6</v>
      </c>
      <c r="Z39" s="1"/>
      <c r="AB39" s="6"/>
      <c r="AC39" s="5"/>
      <c r="AL39" s="1"/>
    </row>
    <row r="40" spans="1:38" x14ac:dyDescent="0.3">
      <c r="A40" s="10">
        <v>43539</v>
      </c>
      <c r="B40" s="22">
        <v>0.43055555555555558</v>
      </c>
      <c r="C40" s="39">
        <v>1072</v>
      </c>
      <c r="D40" s="39">
        <f t="shared" si="0"/>
        <v>1653</v>
      </c>
      <c r="H40" s="15">
        <v>0.1305</v>
      </c>
      <c r="J40" s="49">
        <v>99.6</v>
      </c>
      <c r="M40" s="1"/>
      <c r="N40" s="4"/>
      <c r="O40" s="22">
        <v>0.45069444444444445</v>
      </c>
      <c r="P40" s="39">
        <v>1</v>
      </c>
      <c r="Q40" s="39">
        <f t="shared" si="1"/>
        <v>1530</v>
      </c>
      <c r="R40" s="7"/>
      <c r="S40" s="7"/>
      <c r="U40" s="15">
        <v>0.12820000000000001</v>
      </c>
      <c r="V40" s="7" t="s">
        <v>25</v>
      </c>
      <c r="W40" s="15"/>
      <c r="Z40" s="1"/>
      <c r="AD40" s="1">
        <v>1</v>
      </c>
      <c r="AL40" s="1"/>
    </row>
    <row r="41" spans="1:38" x14ac:dyDescent="0.3">
      <c r="B41" s="22">
        <v>0.43124999999999997</v>
      </c>
      <c r="C41" s="39">
        <v>1</v>
      </c>
      <c r="D41" s="39">
        <f t="shared" si="0"/>
        <v>1654</v>
      </c>
      <c r="H41" s="15">
        <v>0.1321</v>
      </c>
      <c r="J41" s="49">
        <v>127.6</v>
      </c>
      <c r="M41" s="1"/>
      <c r="N41" s="4"/>
      <c r="O41" s="22">
        <v>0.45208333333333334</v>
      </c>
      <c r="P41" s="39">
        <v>3</v>
      </c>
      <c r="Q41" s="39">
        <f t="shared" si="1"/>
        <v>1533</v>
      </c>
      <c r="U41" s="15">
        <v>0.1198</v>
      </c>
      <c r="W41" s="76">
        <v>106.8</v>
      </c>
      <c r="Z41" s="1"/>
      <c r="AD41" s="1">
        <v>2</v>
      </c>
      <c r="AL41" s="1"/>
    </row>
    <row r="42" spans="1:38" x14ac:dyDescent="0.3">
      <c r="B42" s="22">
        <v>0.43194444444444446</v>
      </c>
      <c r="C42" s="39">
        <v>1</v>
      </c>
      <c r="D42" s="39">
        <f t="shared" si="0"/>
        <v>1655</v>
      </c>
      <c r="H42" s="15">
        <v>0.13789999999999999</v>
      </c>
      <c r="J42" s="49">
        <v>124.3</v>
      </c>
      <c r="M42" s="1"/>
      <c r="N42" s="4"/>
      <c r="O42" s="22">
        <v>0.45277777777777778</v>
      </c>
      <c r="P42" s="39">
        <v>1</v>
      </c>
      <c r="Q42" s="39">
        <f t="shared" si="1"/>
        <v>1534</v>
      </c>
      <c r="U42" s="15">
        <v>0.1047</v>
      </c>
      <c r="W42" s="15">
        <v>124.2</v>
      </c>
      <c r="Z42" s="1"/>
      <c r="AD42" s="1">
        <v>3</v>
      </c>
      <c r="AL42" s="1"/>
    </row>
    <row r="43" spans="1:38" x14ac:dyDescent="0.3">
      <c r="B43" s="22">
        <v>0.43263888888888885</v>
      </c>
      <c r="C43" s="39">
        <v>1</v>
      </c>
      <c r="D43" s="39">
        <f t="shared" si="0"/>
        <v>1656</v>
      </c>
      <c r="H43" s="15">
        <v>0.12379999999999999</v>
      </c>
      <c r="J43" s="49">
        <v>105.8</v>
      </c>
      <c r="M43" s="1"/>
      <c r="N43" s="4"/>
      <c r="O43" s="22">
        <v>0.47430555555555554</v>
      </c>
      <c r="P43" s="39">
        <v>2</v>
      </c>
      <c r="Q43" s="39">
        <f t="shared" si="1"/>
        <v>1536</v>
      </c>
      <c r="U43" s="15">
        <v>0.13009999999999999</v>
      </c>
      <c r="W43" s="15">
        <v>105.1</v>
      </c>
      <c r="Z43" s="1"/>
      <c r="AD43" s="1">
        <v>4</v>
      </c>
      <c r="AL43" s="1"/>
    </row>
    <row r="44" spans="1:38" x14ac:dyDescent="0.3">
      <c r="B44" s="22">
        <v>0.48055555555555557</v>
      </c>
      <c r="C44" s="39">
        <v>9</v>
      </c>
      <c r="D44" s="39">
        <f t="shared" si="0"/>
        <v>1665</v>
      </c>
      <c r="H44" s="15">
        <v>0.16900000000000001</v>
      </c>
      <c r="J44" s="49">
        <v>98.8</v>
      </c>
      <c r="M44" s="1"/>
      <c r="N44" s="4"/>
      <c r="O44" s="22">
        <v>0.47638888888888892</v>
      </c>
      <c r="P44" s="39">
        <v>1</v>
      </c>
      <c r="Q44" s="39">
        <f t="shared" si="1"/>
        <v>1537</v>
      </c>
      <c r="U44" s="15">
        <v>0.12970000000000001</v>
      </c>
      <c r="W44" s="15">
        <v>109.4</v>
      </c>
      <c r="Z44" s="1"/>
      <c r="AD44" s="1">
        <v>5</v>
      </c>
      <c r="AL44" s="1"/>
    </row>
    <row r="45" spans="1:38" x14ac:dyDescent="0.3">
      <c r="B45" s="22">
        <v>0.48125000000000001</v>
      </c>
      <c r="C45" s="39">
        <v>1</v>
      </c>
      <c r="D45" s="39">
        <f t="shared" si="0"/>
        <v>1666</v>
      </c>
      <c r="H45" s="15">
        <v>0.13819999999999999</v>
      </c>
      <c r="J45" s="49">
        <v>110</v>
      </c>
      <c r="M45" s="1"/>
      <c r="N45" s="4"/>
      <c r="O45" s="22">
        <v>0.4770833333333333</v>
      </c>
      <c r="P45" s="39">
        <v>31</v>
      </c>
      <c r="Q45" s="39">
        <f t="shared" si="1"/>
        <v>1568</v>
      </c>
      <c r="U45" s="15">
        <v>8.1100000000000005E-2</v>
      </c>
      <c r="W45" s="15">
        <v>82.6</v>
      </c>
      <c r="Z45" s="1"/>
      <c r="AD45" s="1">
        <v>6</v>
      </c>
      <c r="AL45" s="1"/>
    </row>
    <row r="46" spans="1:38" x14ac:dyDescent="0.3">
      <c r="B46" s="22">
        <v>0.4826388888888889</v>
      </c>
      <c r="C46" s="39">
        <v>2</v>
      </c>
      <c r="D46" s="39">
        <f t="shared" si="0"/>
        <v>1668</v>
      </c>
      <c r="H46" s="15">
        <v>0.16500000000000001</v>
      </c>
      <c r="J46" s="49">
        <v>99.4</v>
      </c>
      <c r="M46" s="1"/>
      <c r="N46" s="4"/>
      <c r="O46" s="22">
        <v>0.65694444444444444</v>
      </c>
      <c r="P46" s="39">
        <v>3</v>
      </c>
      <c r="Q46" s="39">
        <f t="shared" si="1"/>
        <v>1571</v>
      </c>
      <c r="U46" s="15">
        <v>0.13550000000000001</v>
      </c>
      <c r="W46" s="15">
        <v>98.3</v>
      </c>
      <c r="Z46" s="1"/>
      <c r="AD46" s="1">
        <v>7</v>
      </c>
      <c r="AL46" s="1"/>
    </row>
    <row r="47" spans="1:38" x14ac:dyDescent="0.3">
      <c r="B47" s="22">
        <v>0.48333333333333334</v>
      </c>
      <c r="C47" s="39">
        <v>1</v>
      </c>
      <c r="D47" s="39">
        <f t="shared" si="0"/>
        <v>1669</v>
      </c>
      <c r="H47" s="15">
        <v>0.1196</v>
      </c>
      <c r="J47" s="49">
        <v>98.7</v>
      </c>
      <c r="M47" s="1"/>
      <c r="N47" s="4"/>
      <c r="O47" s="22">
        <v>0.65833333333333333</v>
      </c>
      <c r="P47" s="39">
        <v>1</v>
      </c>
      <c r="Q47" s="39">
        <f t="shared" si="1"/>
        <v>1572</v>
      </c>
      <c r="U47" s="15">
        <v>0.1076</v>
      </c>
      <c r="W47" s="15">
        <v>94.9</v>
      </c>
      <c r="Z47" s="1"/>
      <c r="AD47" s="1">
        <v>8</v>
      </c>
      <c r="AL47" s="1"/>
    </row>
    <row r="48" spans="1:38" x14ac:dyDescent="0.3">
      <c r="B48" s="22">
        <v>0.48402777777777778</v>
      </c>
      <c r="C48" s="39">
        <v>1</v>
      </c>
      <c r="D48" s="39">
        <f t="shared" si="0"/>
        <v>1670</v>
      </c>
      <c r="H48" s="15">
        <v>0.14419999999999999</v>
      </c>
      <c r="J48" s="49">
        <v>97.7</v>
      </c>
      <c r="M48" s="1"/>
      <c r="N48" s="4"/>
      <c r="O48" s="22">
        <v>0.66319444444444442</v>
      </c>
      <c r="P48" s="39">
        <v>259</v>
      </c>
      <c r="Q48" s="39">
        <f t="shared" si="1"/>
        <v>1831</v>
      </c>
      <c r="U48" s="15">
        <v>0.1041</v>
      </c>
      <c r="W48" s="15">
        <v>93.2</v>
      </c>
      <c r="Z48" s="1"/>
      <c r="AD48" s="1">
        <v>9</v>
      </c>
      <c r="AL48" s="1"/>
    </row>
    <row r="49" spans="2:38" x14ac:dyDescent="0.3">
      <c r="B49" s="22">
        <v>0.48472222222222222</v>
      </c>
      <c r="C49" s="39">
        <v>1</v>
      </c>
      <c r="D49" s="39">
        <f t="shared" si="0"/>
        <v>1671</v>
      </c>
      <c r="H49" s="15">
        <v>0.1318</v>
      </c>
      <c r="J49" s="49">
        <v>103.3</v>
      </c>
      <c r="M49" s="1"/>
      <c r="N49" s="4"/>
      <c r="O49" s="22">
        <v>0.66527777777777775</v>
      </c>
      <c r="P49" s="39">
        <v>2</v>
      </c>
      <c r="Q49" s="39">
        <f t="shared" si="1"/>
        <v>1833</v>
      </c>
      <c r="U49" s="15">
        <v>0.1227</v>
      </c>
      <c r="W49" s="15">
        <v>73.8</v>
      </c>
      <c r="Z49" s="1"/>
      <c r="AD49" s="1">
        <v>10</v>
      </c>
      <c r="AL49" s="1"/>
    </row>
    <row r="50" spans="2:38" x14ac:dyDescent="0.3">
      <c r="B50" s="22">
        <v>0.65138888888888891</v>
      </c>
      <c r="C50" s="40">
        <v>240</v>
      </c>
      <c r="D50" s="39">
        <f t="shared" si="0"/>
        <v>1911</v>
      </c>
      <c r="H50" s="15">
        <v>9.2999999999999999E-2</v>
      </c>
      <c r="J50" s="49">
        <v>90.3</v>
      </c>
      <c r="M50" s="1"/>
      <c r="N50" s="4"/>
      <c r="O50" s="1"/>
      <c r="P50" s="39">
        <v>7</v>
      </c>
      <c r="Q50" s="39">
        <f t="shared" si="1"/>
        <v>1840</v>
      </c>
      <c r="U50" s="15">
        <v>0.1111</v>
      </c>
      <c r="W50" s="15">
        <v>78.3</v>
      </c>
      <c r="Z50" s="1"/>
      <c r="AD50" s="1" t="s">
        <v>20</v>
      </c>
      <c r="AL50" s="1"/>
    </row>
    <row r="51" spans="2:38" x14ac:dyDescent="0.3">
      <c r="B51" s="22">
        <v>0.65208333333333335</v>
      </c>
      <c r="C51" s="47">
        <v>1</v>
      </c>
      <c r="D51" s="39">
        <f t="shared" si="0"/>
        <v>1912</v>
      </c>
      <c r="H51" s="15">
        <v>0.10539999999999999</v>
      </c>
      <c r="J51" s="49">
        <v>86.4</v>
      </c>
      <c r="M51" s="1"/>
      <c r="N51" s="4"/>
      <c r="O51" s="1"/>
      <c r="P51" s="39">
        <v>3</v>
      </c>
      <c r="Q51" s="39">
        <f t="shared" si="1"/>
        <v>1843</v>
      </c>
      <c r="U51" s="15">
        <v>0.11310000000000001</v>
      </c>
      <c r="W51" s="15">
        <v>78.400000000000006</v>
      </c>
      <c r="Z51" s="1"/>
      <c r="AL51" s="1"/>
    </row>
    <row r="52" spans="2:38" x14ac:dyDescent="0.3">
      <c r="B52" s="22">
        <v>0.65347222222222223</v>
      </c>
      <c r="C52" s="39">
        <v>2</v>
      </c>
      <c r="D52" s="39">
        <f t="shared" si="0"/>
        <v>1914</v>
      </c>
      <c r="H52" s="15">
        <v>0.11799999999999999</v>
      </c>
      <c r="J52" s="49">
        <v>80.599999999999994</v>
      </c>
      <c r="M52" s="1"/>
      <c r="N52" s="4"/>
      <c r="Z52" s="1"/>
      <c r="AD52" s="1">
        <v>1</v>
      </c>
      <c r="AL52" s="1"/>
    </row>
    <row r="53" spans="2:38" x14ac:dyDescent="0.3">
      <c r="B53" s="22">
        <v>0.66597222222222219</v>
      </c>
      <c r="C53" s="39">
        <v>18</v>
      </c>
      <c r="D53" s="39">
        <f t="shared" si="0"/>
        <v>1932</v>
      </c>
      <c r="H53" s="15">
        <v>0.13109999999999999</v>
      </c>
      <c r="J53" s="49">
        <v>84.7</v>
      </c>
      <c r="M53" s="1"/>
      <c r="N53" s="4"/>
      <c r="Z53" s="1"/>
      <c r="AD53" s="1">
        <v>2</v>
      </c>
      <c r="AL53" s="1"/>
    </row>
    <row r="54" spans="2:38" x14ac:dyDescent="0.3">
      <c r="B54" s="22">
        <v>0.66666666666666663</v>
      </c>
      <c r="C54" s="39">
        <v>2</v>
      </c>
      <c r="D54" s="39">
        <f t="shared" si="0"/>
        <v>1934</v>
      </c>
      <c r="H54" s="15">
        <v>0.1133</v>
      </c>
      <c r="J54" s="49">
        <v>84.7</v>
      </c>
      <c r="M54" s="1"/>
      <c r="N54" s="4"/>
      <c r="Z54" s="1"/>
      <c r="AD54" s="1">
        <v>3</v>
      </c>
      <c r="AL54" s="1"/>
    </row>
    <row r="55" spans="2:38" x14ac:dyDescent="0.3">
      <c r="B55" s="22">
        <v>0.66736111111111107</v>
      </c>
      <c r="C55" s="39">
        <v>1</v>
      </c>
      <c r="D55" s="39">
        <f t="shared" si="0"/>
        <v>1935</v>
      </c>
      <c r="H55" s="15">
        <v>0.11749999999999999</v>
      </c>
      <c r="J55" s="49">
        <v>80.900000000000006</v>
      </c>
      <c r="M55" s="1"/>
      <c r="O55" s="59"/>
      <c r="Z55" s="1"/>
      <c r="AD55" s="1">
        <v>4</v>
      </c>
      <c r="AL55" s="1"/>
    </row>
    <row r="56" spans="2:38" x14ac:dyDescent="0.3">
      <c r="C56" s="39"/>
      <c r="D56" s="39"/>
      <c r="M56" s="1"/>
      <c r="O56" s="59"/>
      <c r="Z56" s="1"/>
      <c r="AD56" s="1">
        <v>5</v>
      </c>
      <c r="AL56" s="1"/>
    </row>
    <row r="57" spans="2:38" x14ac:dyDescent="0.3">
      <c r="C57" s="39"/>
      <c r="D57" s="39"/>
      <c r="M57" s="1"/>
      <c r="O57" s="59"/>
      <c r="Z57" s="1"/>
      <c r="AD57" s="1">
        <v>6</v>
      </c>
      <c r="AL57" s="1"/>
    </row>
    <row r="58" spans="2:38" x14ac:dyDescent="0.3">
      <c r="C58" s="39"/>
      <c r="D58" s="39"/>
      <c r="M58" s="1"/>
      <c r="O58" s="59"/>
      <c r="Z58" s="1"/>
      <c r="AD58" s="1">
        <v>7</v>
      </c>
      <c r="AL58" s="1"/>
    </row>
    <row r="59" spans="2:38" x14ac:dyDescent="0.3">
      <c r="C59" s="39"/>
      <c r="D59" s="39"/>
      <c r="M59" s="1"/>
      <c r="O59" s="59"/>
      <c r="Z59" s="1"/>
      <c r="AD59" s="1">
        <v>8</v>
      </c>
      <c r="AL59" s="1"/>
    </row>
    <row r="60" spans="2:38" x14ac:dyDescent="0.3">
      <c r="C60" s="39"/>
      <c r="D60" s="39"/>
      <c r="M60" s="1"/>
      <c r="O60" s="59"/>
      <c r="Z60" s="1"/>
      <c r="AD60" s="1">
        <v>9</v>
      </c>
      <c r="AL60" s="1"/>
    </row>
    <row r="61" spans="2:38" x14ac:dyDescent="0.3">
      <c r="C61" s="39"/>
      <c r="D61" s="39"/>
      <c r="M61" s="1"/>
      <c r="O61" s="59"/>
      <c r="Z61" s="1"/>
      <c r="AD61" s="1">
        <v>10</v>
      </c>
      <c r="AL61" s="1"/>
    </row>
    <row r="62" spans="2:38" x14ac:dyDescent="0.3">
      <c r="C62" s="40"/>
      <c r="D62" s="40"/>
      <c r="M62" s="1"/>
      <c r="O62" s="59"/>
      <c r="Z62" s="1"/>
      <c r="AD62" s="1" t="s">
        <v>20</v>
      </c>
      <c r="AL62" s="1"/>
    </row>
    <row r="63" spans="2:38" x14ac:dyDescent="0.3">
      <c r="C63" s="47"/>
      <c r="D63" s="47"/>
      <c r="M63" s="1"/>
      <c r="Z63" s="1"/>
      <c r="AL63" s="1"/>
    </row>
    <row r="64" spans="2:38" x14ac:dyDescent="0.3">
      <c r="C64" s="40"/>
      <c r="D64" s="40"/>
      <c r="M64" s="1"/>
      <c r="Z64" s="1"/>
      <c r="AD64" s="1">
        <v>1</v>
      </c>
      <c r="AL64" s="1"/>
    </row>
    <row r="65" spans="3:38" x14ac:dyDescent="0.3">
      <c r="C65" s="40"/>
      <c r="D65" s="40"/>
      <c r="M65" s="1"/>
      <c r="Z65" s="1"/>
      <c r="AD65" s="1">
        <v>2</v>
      </c>
      <c r="AL65" s="1"/>
    </row>
    <row r="66" spans="3:38" x14ac:dyDescent="0.3">
      <c r="C66" s="40"/>
      <c r="D66" s="40"/>
      <c r="M66" s="1"/>
      <c r="Z66" s="1"/>
      <c r="AD66" s="1">
        <v>3</v>
      </c>
      <c r="AL66" s="1"/>
    </row>
    <row r="67" spans="3:38" x14ac:dyDescent="0.3">
      <c r="C67" s="40"/>
      <c r="D67" s="40"/>
      <c r="M67" s="1"/>
      <c r="Z67" s="1"/>
      <c r="AD67" s="1">
        <v>4</v>
      </c>
      <c r="AL67" s="1"/>
    </row>
    <row r="68" spans="3:38" x14ac:dyDescent="0.3">
      <c r="M68" s="1"/>
      <c r="Z68" s="1"/>
      <c r="AD68" s="1">
        <v>5</v>
      </c>
      <c r="AL68" s="1"/>
    </row>
    <row r="69" spans="3:38" x14ac:dyDescent="0.3">
      <c r="C69" s="39"/>
      <c r="D69" s="39"/>
      <c r="M69" s="1"/>
      <c r="Z69" s="1"/>
      <c r="AD69" s="1">
        <v>6</v>
      </c>
      <c r="AL69" s="1"/>
    </row>
    <row r="70" spans="3:38" x14ac:dyDescent="0.3">
      <c r="C70" s="39"/>
      <c r="D70" s="39"/>
      <c r="M70" s="1"/>
      <c r="Z70" s="1"/>
      <c r="AD70" s="1">
        <v>7</v>
      </c>
      <c r="AL70" s="1"/>
    </row>
    <row r="71" spans="3:38" x14ac:dyDescent="0.3">
      <c r="M71" s="1"/>
      <c r="Z71" s="1"/>
      <c r="AD71" s="1">
        <v>8</v>
      </c>
      <c r="AL71" s="1"/>
    </row>
    <row r="72" spans="3:38" x14ac:dyDescent="0.3">
      <c r="M72" s="1"/>
      <c r="Z72" s="1"/>
      <c r="AD72" s="1">
        <v>9</v>
      </c>
      <c r="AL72" s="1"/>
    </row>
    <row r="73" spans="3:38" x14ac:dyDescent="0.3">
      <c r="M73" s="1"/>
      <c r="Z73" s="1"/>
      <c r="AD73" s="1">
        <v>10</v>
      </c>
      <c r="AL73" s="1"/>
    </row>
    <row r="74" spans="3:38" x14ac:dyDescent="0.3">
      <c r="C74" s="40"/>
      <c r="D74" s="40"/>
      <c r="M74" s="1"/>
      <c r="Z74" s="1"/>
      <c r="AD74" s="1" t="s">
        <v>20</v>
      </c>
      <c r="AL74" s="1"/>
    </row>
    <row r="75" spans="3:38" x14ac:dyDescent="0.3">
      <c r="C75" s="47"/>
      <c r="D75" s="47"/>
      <c r="M75" s="1"/>
      <c r="Z75" s="1"/>
      <c r="AL75" s="1"/>
    </row>
    <row r="76" spans="3:38" x14ac:dyDescent="0.3">
      <c r="M76" s="1"/>
      <c r="Z76" s="1"/>
      <c r="AD76" s="1">
        <v>1</v>
      </c>
      <c r="AL76" s="1"/>
    </row>
    <row r="77" spans="3:38" x14ac:dyDescent="0.3">
      <c r="M77" s="1"/>
      <c r="Z77" s="1"/>
      <c r="AD77" s="1">
        <v>2</v>
      </c>
      <c r="AL77" s="1"/>
    </row>
    <row r="78" spans="3:38" x14ac:dyDescent="0.3">
      <c r="M78" s="1"/>
      <c r="Z78" s="1"/>
      <c r="AD78" s="1">
        <v>3</v>
      </c>
      <c r="AL78" s="1"/>
    </row>
    <row r="79" spans="3:38" x14ac:dyDescent="0.3">
      <c r="M79" s="1"/>
      <c r="Z79" s="1"/>
      <c r="AD79" s="1">
        <v>4</v>
      </c>
      <c r="AL79" s="1"/>
    </row>
    <row r="80" spans="3:38" x14ac:dyDescent="0.3">
      <c r="M80" s="1"/>
      <c r="Z80" s="1"/>
      <c r="AD80" s="1">
        <v>5</v>
      </c>
      <c r="AL80" s="1"/>
    </row>
    <row r="81" spans="13:38" x14ac:dyDescent="0.3">
      <c r="M81" s="1"/>
      <c r="Z81" s="1"/>
      <c r="AD81" s="1">
        <v>6</v>
      </c>
      <c r="AL81" s="1"/>
    </row>
    <row r="82" spans="13:38" x14ac:dyDescent="0.3">
      <c r="M82" s="1"/>
      <c r="Z82" s="1"/>
      <c r="AD82" s="1">
        <v>7</v>
      </c>
      <c r="AL82" s="1"/>
    </row>
    <row r="83" spans="13:38" x14ac:dyDescent="0.3">
      <c r="M83" s="1"/>
      <c r="Z83" s="1"/>
      <c r="AD83" s="1">
        <v>8</v>
      </c>
      <c r="AL83" s="1"/>
    </row>
    <row r="84" spans="13:38" x14ac:dyDescent="0.3">
      <c r="M84" s="1"/>
      <c r="Z84" s="1"/>
      <c r="AD84" s="1">
        <v>9</v>
      </c>
      <c r="AL84" s="1"/>
    </row>
    <row r="85" spans="13:38" x14ac:dyDescent="0.3">
      <c r="M85" s="1"/>
      <c r="Z85" s="1"/>
      <c r="AD85" s="1">
        <v>10</v>
      </c>
      <c r="AL85" s="1"/>
    </row>
    <row r="86" spans="13:38" x14ac:dyDescent="0.3">
      <c r="M86" s="1"/>
      <c r="Z86" s="1"/>
      <c r="AD86" s="1" t="s">
        <v>20</v>
      </c>
      <c r="AL86" s="1"/>
    </row>
    <row r="87" spans="13:38" x14ac:dyDescent="0.3">
      <c r="M87" s="1"/>
      <c r="Z87" s="1"/>
      <c r="AL87" s="1"/>
    </row>
    <row r="88" spans="13:38" x14ac:dyDescent="0.3">
      <c r="M88" s="1"/>
      <c r="Z88" s="1"/>
      <c r="AD88" s="1">
        <v>1</v>
      </c>
      <c r="AL88" s="1"/>
    </row>
    <row r="89" spans="13:38" x14ac:dyDescent="0.3">
      <c r="M89" s="1"/>
      <c r="Z89" s="1"/>
      <c r="AD89" s="1">
        <v>2</v>
      </c>
      <c r="AL89" s="1"/>
    </row>
    <row r="90" spans="13:38" x14ac:dyDescent="0.3">
      <c r="M90" s="1"/>
      <c r="Z90" s="1"/>
      <c r="AD90" s="1">
        <v>3</v>
      </c>
      <c r="AL90" s="1"/>
    </row>
    <row r="91" spans="13:38" x14ac:dyDescent="0.3">
      <c r="M91" s="1"/>
      <c r="Z91" s="1"/>
      <c r="AD91" s="1">
        <v>4</v>
      </c>
      <c r="AL91" s="1"/>
    </row>
    <row r="92" spans="13:38" x14ac:dyDescent="0.3">
      <c r="M92" s="1"/>
      <c r="Z92" s="1"/>
      <c r="AD92" s="1">
        <v>5</v>
      </c>
      <c r="AL92" s="1"/>
    </row>
    <row r="93" spans="13:38" x14ac:dyDescent="0.3">
      <c r="M93" s="1"/>
      <c r="Z93" s="1"/>
      <c r="AD93" s="1">
        <v>6</v>
      </c>
      <c r="AL93" s="1"/>
    </row>
    <row r="94" spans="13:38" x14ac:dyDescent="0.3">
      <c r="M94" s="1"/>
      <c r="Z94" s="1"/>
      <c r="AD94" s="1">
        <v>7</v>
      </c>
      <c r="AL94" s="1"/>
    </row>
    <row r="95" spans="13:38" x14ac:dyDescent="0.3">
      <c r="M95" s="1"/>
      <c r="Z95" s="1"/>
      <c r="AD95" s="1">
        <v>8</v>
      </c>
      <c r="AL95" s="1"/>
    </row>
    <row r="96" spans="13:38" x14ac:dyDescent="0.3">
      <c r="M96" s="1"/>
      <c r="Z96" s="1"/>
      <c r="AD96" s="1">
        <v>9</v>
      </c>
      <c r="AL96" s="1"/>
    </row>
    <row r="97" spans="5:38" x14ac:dyDescent="0.3">
      <c r="M97" s="1"/>
      <c r="Z97" s="1"/>
      <c r="AD97" s="1">
        <v>10</v>
      </c>
      <c r="AL97" s="1"/>
    </row>
    <row r="98" spans="5:38" x14ac:dyDescent="0.3">
      <c r="E98" s="1" t="s">
        <v>20</v>
      </c>
      <c r="M98" s="1"/>
      <c r="Z98" s="1"/>
      <c r="AD98" s="1" t="s">
        <v>20</v>
      </c>
      <c r="AL98" s="1"/>
    </row>
    <row r="99" spans="5:38" x14ac:dyDescent="0.3">
      <c r="M99" s="1"/>
      <c r="Z99" s="1"/>
      <c r="AL99" s="1"/>
    </row>
    <row r="100" spans="5:38" x14ac:dyDescent="0.3">
      <c r="E100" s="1">
        <v>1</v>
      </c>
      <c r="M100" s="1"/>
      <c r="Z100" s="1"/>
      <c r="AD100" s="1">
        <v>1</v>
      </c>
      <c r="AL100" s="1"/>
    </row>
    <row r="101" spans="5:38" x14ac:dyDescent="0.3">
      <c r="E101" s="1">
        <v>2</v>
      </c>
      <c r="M101" s="1"/>
      <c r="Z101" s="1"/>
      <c r="AD101" s="1">
        <v>2</v>
      </c>
      <c r="AL101" s="1"/>
    </row>
    <row r="102" spans="5:38" x14ac:dyDescent="0.3">
      <c r="E102" s="1">
        <v>3</v>
      </c>
      <c r="M102" s="1"/>
      <c r="Z102" s="1"/>
      <c r="AD102" s="1">
        <v>3</v>
      </c>
      <c r="AL102" s="1"/>
    </row>
    <row r="103" spans="5:38" x14ac:dyDescent="0.3">
      <c r="E103" s="1">
        <v>4</v>
      </c>
      <c r="M103" s="1"/>
      <c r="Z103" s="1"/>
      <c r="AD103" s="1">
        <v>4</v>
      </c>
      <c r="AL103" s="1"/>
    </row>
    <row r="104" spans="5:38" x14ac:dyDescent="0.3">
      <c r="E104" s="1">
        <v>5</v>
      </c>
      <c r="M104" s="1"/>
      <c r="Z104" s="1"/>
      <c r="AD104" s="1">
        <v>5</v>
      </c>
      <c r="AL104" s="1"/>
    </row>
    <row r="105" spans="5:38" x14ac:dyDescent="0.3">
      <c r="E105" s="1">
        <v>6</v>
      </c>
      <c r="M105" s="1"/>
      <c r="R105" s="1">
        <v>6</v>
      </c>
      <c r="Z105" s="1"/>
      <c r="AD105" s="1">
        <v>6</v>
      </c>
      <c r="AL105" s="1"/>
    </row>
    <row r="106" spans="5:38" x14ac:dyDescent="0.3">
      <c r="E106" s="1">
        <v>7</v>
      </c>
      <c r="M106" s="1"/>
      <c r="R106" s="1">
        <v>7</v>
      </c>
      <c r="Z106" s="1"/>
      <c r="AD106" s="1">
        <v>7</v>
      </c>
      <c r="AL106" s="1"/>
    </row>
    <row r="107" spans="5:38" x14ac:dyDescent="0.3">
      <c r="E107" s="1">
        <v>8</v>
      </c>
      <c r="M107" s="1"/>
      <c r="R107" s="1">
        <v>8</v>
      </c>
      <c r="Z107" s="1"/>
      <c r="AD107" s="1">
        <v>8</v>
      </c>
      <c r="AL107" s="1"/>
    </row>
    <row r="108" spans="5:38" x14ac:dyDescent="0.3">
      <c r="E108" s="1">
        <v>9</v>
      </c>
      <c r="M108" s="1"/>
      <c r="R108" s="1">
        <v>9</v>
      </c>
      <c r="Z108" s="1"/>
      <c r="AD108" s="1">
        <v>9</v>
      </c>
      <c r="AL108" s="1"/>
    </row>
    <row r="109" spans="5:38" x14ac:dyDescent="0.3">
      <c r="E109" s="1">
        <v>10</v>
      </c>
      <c r="M109" s="1"/>
      <c r="R109" s="1">
        <v>10</v>
      </c>
      <c r="Z109" s="1"/>
      <c r="AD109" s="1">
        <v>10</v>
      </c>
      <c r="AL109" s="1"/>
    </row>
    <row r="110" spans="5:38" x14ac:dyDescent="0.3">
      <c r="E110" s="1" t="s">
        <v>20</v>
      </c>
      <c r="M110" s="1"/>
      <c r="R110" s="1" t="s">
        <v>20</v>
      </c>
      <c r="Z110" s="1"/>
      <c r="AD110" s="1" t="s">
        <v>20</v>
      </c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13"/>
  <sheetViews>
    <sheetView topLeftCell="F1" zoomScaleNormal="100" workbookViewId="0">
      <selection activeCell="T26" sqref="T26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9" width="9.109375" style="1"/>
    <col min="10" max="10" width="14.5546875" style="2" customWidth="1"/>
    <col min="11" max="12" width="9.109375" style="1"/>
    <col min="14" max="14" width="9.6640625" bestFit="1" customWidth="1"/>
    <col min="15" max="15" width="10.88671875" style="4" customWidth="1"/>
    <col min="16" max="16" width="12.6640625" style="1" customWidth="1"/>
    <col min="17" max="18" width="12.6640625" style="35" customWidth="1"/>
    <col min="19" max="23" width="9.109375" style="1"/>
    <col min="24" max="24" width="14.5546875" style="1" customWidth="1"/>
    <col min="25" max="26" width="9.109375" style="1"/>
    <col min="29" max="29" width="10.88671875" style="4" customWidth="1"/>
    <col min="30" max="30" width="12.6640625" style="1" customWidth="1"/>
    <col min="31" max="35" width="9.109375" style="1"/>
    <col min="36" max="36" width="14.5546875" style="1" customWidth="1"/>
    <col min="37" max="38" width="9.109375" style="1"/>
  </cols>
  <sheetData>
    <row r="1" spans="1:39" ht="15" customHeight="1" x14ac:dyDescent="0.3">
      <c r="A1" s="158" t="s">
        <v>26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26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60"/>
      <c r="AC1" s="158" t="s">
        <v>22</v>
      </c>
      <c r="AD1" s="159"/>
      <c r="AE1" s="159"/>
      <c r="AF1" s="159"/>
      <c r="AG1" s="159"/>
      <c r="AH1" s="159"/>
      <c r="AI1" s="159"/>
      <c r="AJ1" s="159"/>
      <c r="AK1" s="159"/>
      <c r="AL1" s="159"/>
      <c r="AM1" s="160"/>
    </row>
    <row r="2" spans="1:39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3"/>
      <c r="AC2" s="161"/>
      <c r="AD2" s="162"/>
      <c r="AE2" s="162"/>
      <c r="AF2" s="162"/>
      <c r="AG2" s="162"/>
      <c r="AH2" s="162"/>
      <c r="AI2" s="162"/>
      <c r="AJ2" s="162"/>
      <c r="AK2" s="162"/>
      <c r="AL2" s="162"/>
      <c r="AM2" s="163"/>
    </row>
    <row r="3" spans="1:39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2" t="s">
        <v>10</v>
      </c>
      <c r="X3" s="8" t="s">
        <v>11</v>
      </c>
      <c r="Y3" s="2"/>
      <c r="Z3" s="2"/>
      <c r="AA3" s="2"/>
      <c r="AC3" s="6" t="s">
        <v>13</v>
      </c>
      <c r="AD3" s="5" t="s">
        <v>24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43529</v>
      </c>
      <c r="B4" s="22">
        <v>0.42430555555555555</v>
      </c>
      <c r="C4" s="74">
        <v>0</v>
      </c>
      <c r="D4" s="40">
        <v>0</v>
      </c>
      <c r="H4" s="16">
        <v>4.9000000000000002E-2</v>
      </c>
      <c r="J4" s="41">
        <v>583</v>
      </c>
      <c r="M4" s="1"/>
      <c r="N4" s="67"/>
      <c r="O4" s="10">
        <v>43529</v>
      </c>
      <c r="P4" s="22">
        <v>0.55902777777777779</v>
      </c>
      <c r="Q4" s="68">
        <v>0</v>
      </c>
      <c r="R4" s="68">
        <v>0</v>
      </c>
      <c r="V4" s="16">
        <v>4.2999999999999997E-2</v>
      </c>
      <c r="X4" s="20">
        <v>1023.3</v>
      </c>
      <c r="Y4" s="20">
        <v>1023.3</v>
      </c>
      <c r="AA4" s="1"/>
      <c r="AE4" s="1">
        <v>1</v>
      </c>
      <c r="AM4" s="1"/>
    </row>
    <row r="5" spans="1:39" x14ac:dyDescent="0.3">
      <c r="B5" s="22">
        <v>0.42569444444444443</v>
      </c>
      <c r="C5" s="74">
        <v>2</v>
      </c>
      <c r="D5" s="39">
        <f>SUM(D4,C5)</f>
        <v>2</v>
      </c>
      <c r="H5" s="16">
        <v>4.5499999999999999E-2</v>
      </c>
      <c r="J5" s="41">
        <v>535.1</v>
      </c>
      <c r="M5" s="1"/>
      <c r="N5" s="56"/>
      <c r="O5" s="13"/>
      <c r="P5" s="22">
        <v>0.56041666666666667</v>
      </c>
      <c r="Q5" s="39">
        <v>2</v>
      </c>
      <c r="R5" s="39">
        <f>SUM(R4,Q5)</f>
        <v>2</v>
      </c>
      <c r="V5" s="16">
        <v>4.4499999999999998E-2</v>
      </c>
      <c r="X5" s="20">
        <v>930.3</v>
      </c>
      <c r="Y5" s="20">
        <v>930.3</v>
      </c>
      <c r="AA5" s="1"/>
      <c r="AE5" s="1">
        <v>2</v>
      </c>
      <c r="AM5" s="1"/>
    </row>
    <row r="6" spans="1:39" x14ac:dyDescent="0.3">
      <c r="B6" s="22">
        <v>0.42708333333333331</v>
      </c>
      <c r="C6" s="74">
        <v>2</v>
      </c>
      <c r="D6" s="39">
        <f t="shared" ref="D6:D34" si="0">SUM(D5,C6)</f>
        <v>4</v>
      </c>
      <c r="H6" s="16">
        <v>5.7000000000000002E-2</v>
      </c>
      <c r="J6" s="41">
        <v>577.20000000000005</v>
      </c>
      <c r="M6" s="1"/>
      <c r="O6" s="71"/>
      <c r="P6" s="22">
        <v>0.56180555555555556</v>
      </c>
      <c r="Q6" s="39">
        <v>2</v>
      </c>
      <c r="R6" s="39">
        <f t="shared" ref="R6:R30" si="1">SUM(R5,Q6)</f>
        <v>4</v>
      </c>
      <c r="V6" s="16">
        <v>4.48E-2</v>
      </c>
      <c r="X6" s="20"/>
      <c r="Y6" s="20">
        <v>1029</v>
      </c>
      <c r="AA6" s="1"/>
      <c r="AE6" s="1">
        <v>3</v>
      </c>
      <c r="AM6" s="1"/>
    </row>
    <row r="7" spans="1:39" x14ac:dyDescent="0.3">
      <c r="B7" s="22">
        <v>0.42777777777777781</v>
      </c>
      <c r="C7" s="74">
        <v>1</v>
      </c>
      <c r="D7" s="39">
        <f t="shared" si="0"/>
        <v>5</v>
      </c>
      <c r="H7" s="16">
        <v>5.4100000000000002E-2</v>
      </c>
      <c r="J7" s="41">
        <v>582.29999999999995</v>
      </c>
      <c r="M7" s="1"/>
      <c r="O7" s="71"/>
      <c r="P7" s="22">
        <v>0.56319444444444444</v>
      </c>
      <c r="Q7" s="39">
        <v>2</v>
      </c>
      <c r="R7" s="39">
        <f t="shared" si="1"/>
        <v>6</v>
      </c>
      <c r="V7" s="16">
        <v>5.2600000000000001E-2</v>
      </c>
      <c r="X7" s="20"/>
      <c r="Y7" s="20"/>
      <c r="AA7" s="1"/>
      <c r="AE7" s="1">
        <v>4</v>
      </c>
      <c r="AM7" s="1"/>
    </row>
    <row r="8" spans="1:39" x14ac:dyDescent="0.3">
      <c r="B8" s="22">
        <v>0.44236111111111115</v>
      </c>
      <c r="C8" s="74">
        <v>21</v>
      </c>
      <c r="D8" s="39">
        <f t="shared" si="0"/>
        <v>26</v>
      </c>
      <c r="H8" s="16">
        <v>7.3999999999999996E-2</v>
      </c>
      <c r="J8" s="41">
        <v>578.20000000000005</v>
      </c>
      <c r="M8" s="1"/>
      <c r="O8" s="71"/>
      <c r="P8" s="22">
        <v>0.57222222222222219</v>
      </c>
      <c r="Q8" s="39">
        <v>13</v>
      </c>
      <c r="R8" s="39">
        <f t="shared" si="1"/>
        <v>19</v>
      </c>
      <c r="V8" s="16">
        <v>4.3200000000000002E-2</v>
      </c>
      <c r="X8" s="20"/>
      <c r="Y8" s="20"/>
      <c r="AA8" s="1"/>
      <c r="AE8" s="1">
        <v>5</v>
      </c>
      <c r="AM8" s="1"/>
    </row>
    <row r="9" spans="1:39" x14ac:dyDescent="0.3">
      <c r="B9" s="22">
        <v>0.44375000000000003</v>
      </c>
      <c r="C9" s="74">
        <v>2</v>
      </c>
      <c r="D9" s="39">
        <f t="shared" si="0"/>
        <v>28</v>
      </c>
      <c r="H9" s="16">
        <v>5.79E-2</v>
      </c>
      <c r="J9" s="41">
        <v>524.6</v>
      </c>
      <c r="M9" s="1"/>
      <c r="O9" s="71"/>
      <c r="P9" s="22">
        <v>0.57361111111111118</v>
      </c>
      <c r="Q9" s="39">
        <v>3</v>
      </c>
      <c r="R9" s="39">
        <f t="shared" si="1"/>
        <v>22</v>
      </c>
      <c r="V9" s="16">
        <v>0</v>
      </c>
      <c r="X9" s="20"/>
      <c r="Y9" s="20">
        <v>1088</v>
      </c>
      <c r="AA9" s="1"/>
      <c r="AE9" s="1">
        <v>6</v>
      </c>
      <c r="AM9" s="1"/>
    </row>
    <row r="10" spans="1:39" x14ac:dyDescent="0.3">
      <c r="B10" s="22">
        <v>0.4465277777777778</v>
      </c>
      <c r="C10" s="74">
        <v>4</v>
      </c>
      <c r="D10" s="39">
        <f t="shared" si="0"/>
        <v>32</v>
      </c>
      <c r="H10" s="16">
        <v>5.4600000000000003E-2</v>
      </c>
      <c r="J10" s="41">
        <v>535.6</v>
      </c>
      <c r="M10" s="1"/>
      <c r="O10" s="71"/>
      <c r="P10" s="119">
        <v>0.57430555555555551</v>
      </c>
      <c r="Q10" s="39">
        <v>1</v>
      </c>
      <c r="R10" s="39">
        <f t="shared" si="1"/>
        <v>23</v>
      </c>
      <c r="V10" s="16">
        <v>5.0799999999999998E-2</v>
      </c>
      <c r="X10" s="20">
        <v>978.3</v>
      </c>
      <c r="Y10" s="20">
        <v>978.3</v>
      </c>
      <c r="AA10" s="1"/>
      <c r="AE10" s="1">
        <v>7</v>
      </c>
      <c r="AM10" s="1"/>
    </row>
    <row r="11" spans="1:39" x14ac:dyDescent="0.3">
      <c r="A11" s="6"/>
      <c r="B11" s="22">
        <v>0.44861111111111113</v>
      </c>
      <c r="C11" s="74">
        <v>3</v>
      </c>
      <c r="D11" s="39">
        <f t="shared" si="0"/>
        <v>35</v>
      </c>
      <c r="H11" s="16">
        <v>5.9299999999999999E-2</v>
      </c>
      <c r="J11" s="41">
        <v>511.7</v>
      </c>
      <c r="M11" s="1"/>
      <c r="O11" s="71"/>
      <c r="P11" s="22">
        <v>0.57500000000000007</v>
      </c>
      <c r="Q11" s="39">
        <v>1</v>
      </c>
      <c r="R11" s="39">
        <f t="shared" si="1"/>
        <v>24</v>
      </c>
      <c r="V11" s="16">
        <v>0</v>
      </c>
      <c r="X11" s="20">
        <v>905.9</v>
      </c>
      <c r="Y11" s="20">
        <v>905.9</v>
      </c>
      <c r="AA11" s="1"/>
      <c r="AE11" s="1">
        <v>8</v>
      </c>
      <c r="AM11" s="1"/>
    </row>
    <row r="12" spans="1:39" x14ac:dyDescent="0.3">
      <c r="B12" s="22">
        <v>0.4513888888888889</v>
      </c>
      <c r="C12" s="74">
        <v>4</v>
      </c>
      <c r="D12" s="39">
        <f t="shared" si="0"/>
        <v>39</v>
      </c>
      <c r="H12" s="16">
        <v>4.8300000000000003E-2</v>
      </c>
      <c r="J12" s="41">
        <v>497.9</v>
      </c>
      <c r="M12" s="1"/>
      <c r="O12" s="71"/>
      <c r="P12" s="22">
        <v>0.57638888888888895</v>
      </c>
      <c r="Q12" s="39">
        <v>2</v>
      </c>
      <c r="R12" s="39">
        <f t="shared" si="1"/>
        <v>26</v>
      </c>
      <c r="V12" s="16">
        <v>4.7899999999999998E-2</v>
      </c>
      <c r="X12" s="20"/>
      <c r="Y12" s="20">
        <v>1072.2</v>
      </c>
      <c r="AA12" s="1"/>
      <c r="AE12" s="1">
        <v>9</v>
      </c>
      <c r="AM12" s="1"/>
    </row>
    <row r="13" spans="1:39" x14ac:dyDescent="0.3">
      <c r="B13" s="22">
        <v>0.45208333333333334</v>
      </c>
      <c r="C13" s="74">
        <v>1</v>
      </c>
      <c r="D13" s="39">
        <f t="shared" si="0"/>
        <v>40</v>
      </c>
      <c r="H13" s="16">
        <v>5.96E-2</v>
      </c>
      <c r="J13" s="49">
        <v>497.2</v>
      </c>
      <c r="K13" s="7"/>
      <c r="M13" s="1"/>
      <c r="O13" s="71"/>
      <c r="P13" s="22">
        <v>0.59027777777777779</v>
      </c>
      <c r="Q13" s="39">
        <v>20</v>
      </c>
      <c r="R13" s="39">
        <f t="shared" si="1"/>
        <v>46</v>
      </c>
      <c r="V13" s="16">
        <v>6.6299999999999998E-2</v>
      </c>
      <c r="X13" s="20">
        <v>800</v>
      </c>
      <c r="Y13" s="20">
        <v>954.8</v>
      </c>
      <c r="AA13" s="1"/>
      <c r="AE13" s="1">
        <v>10</v>
      </c>
      <c r="AK13" s="7" t="s">
        <v>19</v>
      </c>
      <c r="AM13" s="1"/>
    </row>
    <row r="14" spans="1:39" x14ac:dyDescent="0.3">
      <c r="B14" s="22">
        <v>0.45555555555555555</v>
      </c>
      <c r="C14" s="74">
        <v>5</v>
      </c>
      <c r="D14" s="39">
        <f t="shared" si="0"/>
        <v>45</v>
      </c>
      <c r="E14" s="7"/>
      <c r="F14" s="7"/>
      <c r="H14" s="16">
        <v>5.2499999999999998E-2</v>
      </c>
      <c r="I14" s="7"/>
      <c r="J14" s="49">
        <v>521.9</v>
      </c>
      <c r="K14" s="7"/>
      <c r="M14" s="1"/>
      <c r="N14" s="67"/>
      <c r="O14" s="71"/>
      <c r="P14" s="22">
        <v>0.59236111111111112</v>
      </c>
      <c r="Q14" s="39">
        <v>3</v>
      </c>
      <c r="R14" s="39">
        <f t="shared" si="1"/>
        <v>49</v>
      </c>
      <c r="S14" s="7"/>
      <c r="T14" s="7"/>
      <c r="V14" s="16">
        <v>4.3799999999999999E-2</v>
      </c>
      <c r="W14" s="7"/>
      <c r="X14" s="30"/>
      <c r="Y14" s="30">
        <v>1000</v>
      </c>
      <c r="AA14" s="1"/>
      <c r="AE14" s="7" t="s">
        <v>20</v>
      </c>
      <c r="AF14" s="7" t="e">
        <v>#DIV/0!</v>
      </c>
      <c r="AI14" s="7" t="s">
        <v>25</v>
      </c>
      <c r="AJ14" s="7">
        <v>0</v>
      </c>
      <c r="AK14" s="7">
        <v>0</v>
      </c>
      <c r="AM14" s="1"/>
    </row>
    <row r="15" spans="1:39" x14ac:dyDescent="0.3">
      <c r="B15" s="22">
        <v>0.45902777777777781</v>
      </c>
      <c r="C15" s="74">
        <v>5</v>
      </c>
      <c r="D15" s="39">
        <f t="shared" si="0"/>
        <v>50</v>
      </c>
      <c r="H15" s="16">
        <v>0</v>
      </c>
      <c r="J15" s="49">
        <v>497.4</v>
      </c>
      <c r="M15" s="1"/>
      <c r="O15" s="71"/>
      <c r="P15" s="22">
        <v>0.59305555555555556</v>
      </c>
      <c r="Q15" s="39">
        <v>1</v>
      </c>
      <c r="R15" s="39">
        <f t="shared" si="1"/>
        <v>50</v>
      </c>
      <c r="V15" s="16">
        <v>3.7999999999999999E-2</v>
      </c>
      <c r="X15" s="20">
        <v>799</v>
      </c>
      <c r="Y15" s="20"/>
      <c r="AA15" s="1"/>
      <c r="AC15" s="6"/>
      <c r="AD15" s="5"/>
      <c r="AM15" s="1"/>
    </row>
    <row r="16" spans="1:39" ht="13.5" customHeight="1" x14ac:dyDescent="0.3">
      <c r="B16" s="22">
        <v>0.48194444444444445</v>
      </c>
      <c r="C16" s="74">
        <v>33</v>
      </c>
      <c r="D16" s="39">
        <f t="shared" si="0"/>
        <v>83</v>
      </c>
      <c r="H16" s="16">
        <v>6.8199999999999997E-2</v>
      </c>
      <c r="J16" s="49">
        <v>489.9</v>
      </c>
      <c r="M16" s="1"/>
      <c r="O16" s="71"/>
      <c r="P16" s="22">
        <v>0.59444444444444444</v>
      </c>
      <c r="Q16" s="39">
        <v>2</v>
      </c>
      <c r="R16" s="39">
        <f t="shared" si="1"/>
        <v>52</v>
      </c>
      <c r="V16" s="16">
        <v>4.7800000000000002E-2</v>
      </c>
      <c r="Y16" s="20"/>
      <c r="AA16" s="1"/>
      <c r="AE16" s="1">
        <v>1</v>
      </c>
      <c r="AM16" s="1"/>
    </row>
    <row r="17" spans="1:39" x14ac:dyDescent="0.3">
      <c r="A17" s="10"/>
      <c r="B17" s="22">
        <v>0.48333333333333334</v>
      </c>
      <c r="C17" s="74">
        <v>3</v>
      </c>
      <c r="D17" s="39">
        <f t="shared" si="0"/>
        <v>86</v>
      </c>
      <c r="H17" s="16"/>
      <c r="J17" s="49">
        <v>458.9</v>
      </c>
      <c r="M17" s="1"/>
      <c r="O17" s="71"/>
      <c r="P17" s="22">
        <v>0.59513888888888888</v>
      </c>
      <c r="Q17" s="39">
        <v>1</v>
      </c>
      <c r="R17" s="39">
        <f t="shared" si="1"/>
        <v>53</v>
      </c>
      <c r="V17" s="16">
        <v>4.3999999999999997E-2</v>
      </c>
      <c r="X17" s="20">
        <v>777</v>
      </c>
      <c r="Y17" s="20">
        <v>1003.1</v>
      </c>
      <c r="AA17" s="1"/>
      <c r="AE17" s="1">
        <v>2</v>
      </c>
      <c r="AM17" s="1"/>
    </row>
    <row r="18" spans="1:39" x14ac:dyDescent="0.3">
      <c r="B18" s="22">
        <v>0.48472222222222222</v>
      </c>
      <c r="C18" s="74">
        <v>2</v>
      </c>
      <c r="D18" s="39">
        <f t="shared" si="0"/>
        <v>88</v>
      </c>
      <c r="H18" s="16">
        <v>6.88E-2</v>
      </c>
      <c r="J18" s="49">
        <v>453.9</v>
      </c>
      <c r="M18" s="1"/>
      <c r="O18" s="71"/>
      <c r="P18" s="22">
        <v>0.60833333333333328</v>
      </c>
      <c r="Q18" s="39">
        <v>19</v>
      </c>
      <c r="R18" s="39">
        <f t="shared" si="1"/>
        <v>72</v>
      </c>
      <c r="V18" s="16">
        <v>4.9099999999999998E-2</v>
      </c>
      <c r="X18" s="20">
        <v>717.8</v>
      </c>
      <c r="Y18" s="20">
        <v>717.8</v>
      </c>
      <c r="AA18" s="1"/>
      <c r="AE18" s="1">
        <v>3</v>
      </c>
      <c r="AM18" s="1"/>
    </row>
    <row r="19" spans="1:39" x14ac:dyDescent="0.3">
      <c r="B19" s="22">
        <v>0.48541666666666666</v>
      </c>
      <c r="C19" s="74">
        <v>1</v>
      </c>
      <c r="D19" s="39">
        <f t="shared" si="0"/>
        <v>89</v>
      </c>
      <c r="H19" s="16">
        <v>5.5100000000000003E-2</v>
      </c>
      <c r="J19" s="49">
        <v>475.5</v>
      </c>
      <c r="M19" s="1"/>
      <c r="O19" s="71"/>
      <c r="P19" s="22">
        <v>0.60902777777777783</v>
      </c>
      <c r="Q19" s="39">
        <v>1</v>
      </c>
      <c r="R19" s="39">
        <f t="shared" si="1"/>
        <v>73</v>
      </c>
      <c r="V19" s="16">
        <v>3.8100000000000002E-2</v>
      </c>
      <c r="X19" s="20">
        <v>545.79999999999995</v>
      </c>
      <c r="Y19" s="20">
        <v>545.79999999999995</v>
      </c>
      <c r="AA19" s="1"/>
      <c r="AE19" s="1">
        <v>4</v>
      </c>
      <c r="AM19" s="1"/>
    </row>
    <row r="20" spans="1:39" x14ac:dyDescent="0.3">
      <c r="A20" s="75"/>
      <c r="B20" s="22">
        <v>0.50347222222222221</v>
      </c>
      <c r="C20" s="72">
        <v>26</v>
      </c>
      <c r="D20" s="39">
        <f t="shared" si="0"/>
        <v>115</v>
      </c>
      <c r="H20" s="16">
        <v>8.7099999999999997E-2</v>
      </c>
      <c r="J20" s="49">
        <v>405.3</v>
      </c>
      <c r="M20" s="1"/>
      <c r="O20" s="71"/>
      <c r="P20" s="22">
        <v>0.61111111111111105</v>
      </c>
      <c r="Q20" s="39">
        <v>3</v>
      </c>
      <c r="R20" s="39">
        <f t="shared" si="1"/>
        <v>76</v>
      </c>
      <c r="V20" s="16">
        <v>6.5000000000000002E-2</v>
      </c>
      <c r="X20" s="20">
        <v>601</v>
      </c>
      <c r="Y20" s="20">
        <v>601</v>
      </c>
      <c r="AA20" s="1"/>
      <c r="AE20" s="1">
        <v>5</v>
      </c>
      <c r="AM20" s="1"/>
    </row>
    <row r="21" spans="1:39" x14ac:dyDescent="0.3">
      <c r="B21" s="23">
        <v>0.51111111111111118</v>
      </c>
      <c r="C21" s="72">
        <v>11</v>
      </c>
      <c r="D21" s="39">
        <f t="shared" si="0"/>
        <v>126</v>
      </c>
      <c r="H21" s="16">
        <v>6.08E-2</v>
      </c>
      <c r="J21" s="41">
        <v>408.9</v>
      </c>
      <c r="M21" s="1"/>
      <c r="N21" s="67"/>
      <c r="O21" s="71"/>
      <c r="P21" s="22">
        <v>0.61249999999999993</v>
      </c>
      <c r="Q21" s="39">
        <v>1</v>
      </c>
      <c r="R21" s="39">
        <f t="shared" si="1"/>
        <v>77</v>
      </c>
      <c r="V21" s="16">
        <v>6.4000000000000001E-2</v>
      </c>
      <c r="X21" s="20"/>
      <c r="Y21" s="20"/>
      <c r="AA21" s="1"/>
      <c r="AE21" s="1">
        <v>6</v>
      </c>
      <c r="AM21" s="1"/>
    </row>
    <row r="22" spans="1:39" x14ac:dyDescent="0.3">
      <c r="B22" s="23">
        <v>0.51180555555555551</v>
      </c>
      <c r="C22" s="73">
        <v>1</v>
      </c>
      <c r="D22" s="39">
        <f t="shared" si="0"/>
        <v>127</v>
      </c>
      <c r="H22" s="16">
        <v>6.9099999999999995E-2</v>
      </c>
      <c r="J22" s="41">
        <v>295.10000000000002</v>
      </c>
      <c r="M22" s="1"/>
      <c r="O22" s="71"/>
      <c r="P22" s="22">
        <v>0.62986111111111109</v>
      </c>
      <c r="Q22" s="39">
        <v>25</v>
      </c>
      <c r="R22" s="39">
        <f t="shared" si="1"/>
        <v>102</v>
      </c>
      <c r="V22" s="16">
        <v>0</v>
      </c>
      <c r="X22" s="20">
        <v>460.8</v>
      </c>
      <c r="Y22" s="20">
        <v>460.8</v>
      </c>
      <c r="AA22" s="1"/>
      <c r="AE22" s="1">
        <v>7</v>
      </c>
      <c r="AM22" s="1"/>
    </row>
    <row r="23" spans="1:39" x14ac:dyDescent="0.3">
      <c r="B23" s="23">
        <v>0.51250000000000007</v>
      </c>
      <c r="C23" s="73">
        <v>1</v>
      </c>
      <c r="D23" s="39">
        <f t="shared" si="0"/>
        <v>128</v>
      </c>
      <c r="H23" s="16">
        <v>0</v>
      </c>
      <c r="J23" s="49">
        <v>403.1</v>
      </c>
      <c r="M23" s="1"/>
      <c r="O23" s="71"/>
      <c r="P23" s="22">
        <v>0.63055555555555554</v>
      </c>
      <c r="Q23" s="39">
        <v>1</v>
      </c>
      <c r="R23" s="39">
        <f t="shared" si="1"/>
        <v>103</v>
      </c>
      <c r="V23" s="16">
        <v>6.7100000000000007E-2</v>
      </c>
      <c r="X23" s="20">
        <v>451.7</v>
      </c>
      <c r="Y23" s="20">
        <v>451.7</v>
      </c>
      <c r="AA23" s="1"/>
      <c r="AE23" s="1">
        <v>8</v>
      </c>
      <c r="AM23" s="1"/>
    </row>
    <row r="24" spans="1:39" x14ac:dyDescent="0.3">
      <c r="B24" s="23">
        <v>0.5131944444444444</v>
      </c>
      <c r="C24" s="73">
        <v>1</v>
      </c>
      <c r="D24" s="39">
        <f t="shared" si="0"/>
        <v>129</v>
      </c>
      <c r="H24" s="16">
        <v>4.8000000000000001E-2</v>
      </c>
      <c r="J24" s="49">
        <v>362.5</v>
      </c>
      <c r="M24" s="1"/>
      <c r="O24" s="71"/>
      <c r="P24" s="22">
        <v>0.63124999999999998</v>
      </c>
      <c r="Q24" s="39">
        <v>1</v>
      </c>
      <c r="R24" s="39">
        <f t="shared" si="1"/>
        <v>104</v>
      </c>
      <c r="V24" s="16">
        <v>5.9900000000000002E-2</v>
      </c>
      <c r="X24" s="20">
        <v>419</v>
      </c>
      <c r="Y24" s="20">
        <v>419</v>
      </c>
      <c r="AA24" s="1"/>
      <c r="AE24" s="1">
        <v>9</v>
      </c>
      <c r="AM24" s="1"/>
    </row>
    <row r="25" spans="1:39" x14ac:dyDescent="0.3">
      <c r="B25" s="23">
        <v>0.51388888888888895</v>
      </c>
      <c r="C25" s="73">
        <v>1</v>
      </c>
      <c r="D25" s="39">
        <f t="shared" si="0"/>
        <v>130</v>
      </c>
      <c r="H25" s="16">
        <v>0</v>
      </c>
      <c r="J25" s="49">
        <v>357.4</v>
      </c>
      <c r="K25" s="7"/>
      <c r="M25" s="1"/>
      <c r="N25" s="67"/>
      <c r="O25" s="71"/>
      <c r="P25" s="22">
        <v>0.63611111111111118</v>
      </c>
      <c r="Q25" s="39">
        <v>7</v>
      </c>
      <c r="R25" s="39">
        <f t="shared" si="1"/>
        <v>111</v>
      </c>
      <c r="V25" s="16">
        <v>5.0700000000000002E-2</v>
      </c>
      <c r="X25" s="20">
        <v>349.2</v>
      </c>
      <c r="Y25" s="20">
        <v>349.2</v>
      </c>
      <c r="AA25" s="1"/>
      <c r="AE25" s="1">
        <v>10</v>
      </c>
      <c r="AK25" s="7" t="s">
        <v>19</v>
      </c>
      <c r="AM25" s="1"/>
    </row>
    <row r="26" spans="1:39" x14ac:dyDescent="0.3">
      <c r="B26" s="23">
        <v>0.5229166666666667</v>
      </c>
      <c r="C26" s="73">
        <v>13</v>
      </c>
      <c r="D26" s="39">
        <f t="shared" si="0"/>
        <v>143</v>
      </c>
      <c r="E26" s="7"/>
      <c r="F26" s="7"/>
      <c r="H26" s="16">
        <v>6.6600000000000006E-2</v>
      </c>
      <c r="I26" s="7"/>
      <c r="J26" s="49">
        <v>330.3</v>
      </c>
      <c r="K26" s="7"/>
      <c r="M26" s="1"/>
      <c r="O26" s="71"/>
      <c r="P26" s="22">
        <v>0.63750000000000007</v>
      </c>
      <c r="Q26" s="39">
        <v>2</v>
      </c>
      <c r="R26" s="39">
        <f t="shared" si="1"/>
        <v>113</v>
      </c>
      <c r="S26" s="7"/>
      <c r="T26" s="7"/>
      <c r="V26" s="16">
        <v>6.6699999999999995E-2</v>
      </c>
      <c r="W26" s="7"/>
      <c r="X26" s="30">
        <v>385.3</v>
      </c>
      <c r="Y26" s="30">
        <v>385.3</v>
      </c>
      <c r="AA26" s="1"/>
      <c r="AE26" s="7" t="s">
        <v>20</v>
      </c>
      <c r="AF26" s="7" t="e">
        <v>#DIV/0!</v>
      </c>
      <c r="AI26" s="7" t="s">
        <v>25</v>
      </c>
      <c r="AJ26" s="7">
        <v>0</v>
      </c>
      <c r="AK26" s="7">
        <v>0</v>
      </c>
      <c r="AM26" s="1"/>
    </row>
    <row r="27" spans="1:39" x14ac:dyDescent="0.3">
      <c r="A27" s="6"/>
      <c r="B27" s="23">
        <v>0.52500000000000002</v>
      </c>
      <c r="C27" s="74">
        <v>3</v>
      </c>
      <c r="D27" s="39">
        <f t="shared" si="0"/>
        <v>146</v>
      </c>
      <c r="H27" s="16">
        <v>6.8900000000000003E-2</v>
      </c>
      <c r="J27" s="49">
        <v>285.89999999999998</v>
      </c>
      <c r="M27" s="1"/>
      <c r="O27" s="71"/>
      <c r="P27" s="22">
        <v>0.6381944444444444</v>
      </c>
      <c r="Q27" s="39">
        <v>1</v>
      </c>
      <c r="R27" s="39">
        <f t="shared" si="1"/>
        <v>114</v>
      </c>
      <c r="V27" s="16">
        <v>5.4300000000000001E-2</v>
      </c>
      <c r="X27" s="20">
        <v>394</v>
      </c>
      <c r="Y27" s="20">
        <v>394</v>
      </c>
      <c r="AA27" s="1"/>
      <c r="AC27" s="6"/>
      <c r="AD27" s="5"/>
      <c r="AM27" s="1"/>
    </row>
    <row r="28" spans="1:39" x14ac:dyDescent="0.3">
      <c r="B28" s="23">
        <v>0.52569444444444446</v>
      </c>
      <c r="C28" s="72">
        <v>1</v>
      </c>
      <c r="D28" s="39">
        <f t="shared" si="0"/>
        <v>147</v>
      </c>
      <c r="H28" s="16">
        <v>7.1099999999999997E-2</v>
      </c>
      <c r="J28" s="49">
        <v>372.2</v>
      </c>
      <c r="M28" s="1"/>
      <c r="O28" s="71"/>
      <c r="P28" s="22">
        <v>0.6479166666666667</v>
      </c>
      <c r="Q28" s="39">
        <v>14</v>
      </c>
      <c r="R28" s="39">
        <f t="shared" si="1"/>
        <v>128</v>
      </c>
      <c r="V28" s="16">
        <v>8.4699999999999998E-2</v>
      </c>
      <c r="X28" s="20">
        <v>350.6</v>
      </c>
      <c r="Y28" s="20">
        <v>350.6</v>
      </c>
      <c r="AA28" s="1"/>
      <c r="AE28" s="1">
        <v>1</v>
      </c>
      <c r="AM28" s="1"/>
    </row>
    <row r="29" spans="1:39" x14ac:dyDescent="0.3">
      <c r="B29" s="23">
        <v>0.52777777777777779</v>
      </c>
      <c r="C29" s="73">
        <v>3</v>
      </c>
      <c r="D29" s="39">
        <f t="shared" si="0"/>
        <v>150</v>
      </c>
      <c r="H29" s="16">
        <v>4.4900000000000002E-2</v>
      </c>
      <c r="J29" s="49">
        <v>289.5</v>
      </c>
      <c r="M29" s="1"/>
      <c r="N29" s="67"/>
      <c r="O29" s="71"/>
      <c r="P29" s="22">
        <v>0.64930555555555558</v>
      </c>
      <c r="Q29" s="39">
        <v>2</v>
      </c>
      <c r="R29" s="39">
        <f t="shared" si="1"/>
        <v>130</v>
      </c>
      <c r="V29" s="16">
        <v>7.6200000000000004E-2</v>
      </c>
      <c r="X29" s="20">
        <v>315.2</v>
      </c>
      <c r="Y29" s="20">
        <v>315.2</v>
      </c>
      <c r="AA29" s="1"/>
      <c r="AE29" s="1">
        <v>2</v>
      </c>
      <c r="AM29" s="1"/>
    </row>
    <row r="30" spans="1:39" x14ac:dyDescent="0.3">
      <c r="B30" s="23">
        <v>0.52916666666666667</v>
      </c>
      <c r="C30" s="73">
        <v>2</v>
      </c>
      <c r="D30" s="39">
        <f t="shared" si="0"/>
        <v>152</v>
      </c>
      <c r="H30" s="16">
        <v>5.5899999999999998E-2</v>
      </c>
      <c r="J30" s="49">
        <v>263.3</v>
      </c>
      <c r="M30" s="1"/>
      <c r="O30" s="71"/>
      <c r="P30" s="22">
        <v>0.65138888888888891</v>
      </c>
      <c r="Q30" s="39">
        <v>3</v>
      </c>
      <c r="R30" s="39">
        <f t="shared" si="1"/>
        <v>133</v>
      </c>
      <c r="V30" s="16">
        <v>7.6499999999999999E-2</v>
      </c>
      <c r="X30" s="20">
        <v>285.5</v>
      </c>
      <c r="Y30" s="20">
        <v>285.5</v>
      </c>
      <c r="AA30" s="1"/>
      <c r="AE30" s="1">
        <v>3</v>
      </c>
      <c r="AM30" s="1"/>
    </row>
    <row r="31" spans="1:39" x14ac:dyDescent="0.3">
      <c r="B31" s="79">
        <v>0.5493055555555556</v>
      </c>
      <c r="C31" s="73">
        <v>29</v>
      </c>
      <c r="D31" s="39">
        <f t="shared" si="0"/>
        <v>181</v>
      </c>
      <c r="H31" s="16">
        <v>5.8900000000000001E-2</v>
      </c>
      <c r="J31" s="49">
        <v>352.3</v>
      </c>
      <c r="M31" s="1"/>
      <c r="O31" s="71"/>
      <c r="P31" s="22">
        <v>0.68125000000000002</v>
      </c>
      <c r="Q31" s="39">
        <v>23</v>
      </c>
      <c r="R31" s="39">
        <f>SUM(R30,Q31)</f>
        <v>156</v>
      </c>
      <c r="X31" s="20">
        <v>226.2</v>
      </c>
      <c r="Y31" s="20">
        <v>226.2</v>
      </c>
      <c r="AA31" s="1"/>
      <c r="AE31" s="1">
        <v>4</v>
      </c>
      <c r="AM31" s="1"/>
    </row>
    <row r="32" spans="1:39" x14ac:dyDescent="0.3">
      <c r="B32" s="79">
        <v>0.54999999999999993</v>
      </c>
      <c r="C32" s="73">
        <v>1</v>
      </c>
      <c r="D32" s="39">
        <f t="shared" si="0"/>
        <v>182</v>
      </c>
      <c r="H32" s="16">
        <v>6.2199999999999998E-2</v>
      </c>
      <c r="J32" s="49">
        <v>377.3</v>
      </c>
      <c r="M32" s="1"/>
      <c r="N32" s="67"/>
      <c r="O32" s="71"/>
      <c r="P32" s="14"/>
      <c r="Q32" s="39"/>
      <c r="R32" s="39"/>
      <c r="X32" s="15"/>
      <c r="AA32" s="1"/>
      <c r="AE32" s="1">
        <v>5</v>
      </c>
      <c r="AM32" s="1"/>
    </row>
    <row r="33" spans="1:39" x14ac:dyDescent="0.3">
      <c r="B33" s="79">
        <v>0.55069444444444449</v>
      </c>
      <c r="C33" s="73">
        <v>1</v>
      </c>
      <c r="D33" s="39">
        <f t="shared" si="0"/>
        <v>183</v>
      </c>
      <c r="H33" s="16"/>
      <c r="J33" s="49">
        <v>307</v>
      </c>
      <c r="M33" s="1"/>
      <c r="O33" s="71"/>
      <c r="P33" s="14"/>
      <c r="Q33" s="39"/>
      <c r="R33" s="39"/>
      <c r="X33" s="15"/>
      <c r="AA33" s="1"/>
      <c r="AE33" s="1">
        <v>6</v>
      </c>
      <c r="AM33" s="1"/>
    </row>
    <row r="34" spans="1:39" x14ac:dyDescent="0.3">
      <c r="B34" s="79">
        <v>0.55138888888888882</v>
      </c>
      <c r="C34" s="73">
        <v>1</v>
      </c>
      <c r="D34" s="39">
        <f t="shared" si="0"/>
        <v>184</v>
      </c>
      <c r="H34" s="16">
        <v>5.9900000000000002E-2</v>
      </c>
      <c r="J34" s="49">
        <v>305.5</v>
      </c>
      <c r="M34" s="1"/>
      <c r="O34" s="71"/>
      <c r="P34" s="14"/>
      <c r="Q34" s="39"/>
      <c r="R34" s="39"/>
      <c r="X34" s="15"/>
      <c r="AA34" s="1"/>
      <c r="AE34" s="1">
        <v>7</v>
      </c>
      <c r="AM34" s="1"/>
    </row>
    <row r="35" spans="1:39" x14ac:dyDescent="0.3">
      <c r="B35" s="71"/>
      <c r="C35" s="73"/>
      <c r="D35" s="39"/>
      <c r="M35" s="1"/>
      <c r="N35" s="10"/>
      <c r="O35" s="71"/>
      <c r="P35" s="14"/>
      <c r="Q35" s="39"/>
      <c r="R35" s="39"/>
      <c r="X35" s="15"/>
      <c r="AA35" s="1"/>
      <c r="AE35" s="1">
        <v>8</v>
      </c>
      <c r="AM35" s="1"/>
    </row>
    <row r="36" spans="1:39" x14ac:dyDescent="0.3">
      <c r="A36" s="10"/>
      <c r="B36" s="71"/>
      <c r="C36" s="73"/>
      <c r="D36" s="39"/>
      <c r="M36" s="1"/>
      <c r="N36" s="4"/>
      <c r="O36" s="71"/>
      <c r="P36" s="14"/>
      <c r="Q36" s="39"/>
      <c r="R36" s="39"/>
      <c r="X36" s="15"/>
      <c r="AA36" s="1"/>
      <c r="AE36" s="1">
        <v>9</v>
      </c>
      <c r="AM36" s="1"/>
    </row>
    <row r="37" spans="1:39" x14ac:dyDescent="0.3">
      <c r="B37" s="71"/>
      <c r="C37" s="13"/>
      <c r="K37" s="7"/>
      <c r="M37" s="1"/>
      <c r="N37" s="6"/>
      <c r="O37" s="71"/>
      <c r="P37" s="14"/>
      <c r="Q37" s="39"/>
      <c r="R37" s="39"/>
      <c r="X37" s="15"/>
      <c r="Y37" s="7"/>
      <c r="AA37" s="1"/>
      <c r="AE37" s="1">
        <v>10</v>
      </c>
      <c r="AK37" s="7" t="s">
        <v>19</v>
      </c>
      <c r="AM37" s="1"/>
    </row>
    <row r="38" spans="1:39" x14ac:dyDescent="0.3">
      <c r="B38" s="71"/>
      <c r="C38" s="44"/>
      <c r="D38" s="43"/>
      <c r="E38" s="7"/>
      <c r="F38" s="7"/>
      <c r="I38" s="7"/>
      <c r="K38" s="7"/>
      <c r="M38" s="1"/>
      <c r="N38" s="4"/>
      <c r="O38" s="71"/>
      <c r="P38" s="14"/>
      <c r="Q38" s="39"/>
      <c r="R38" s="39"/>
      <c r="S38" s="7"/>
      <c r="T38" s="7"/>
      <c r="W38" s="7"/>
      <c r="X38" s="76"/>
      <c r="Y38" s="7"/>
      <c r="AA38" s="1"/>
      <c r="AE38" s="7" t="s">
        <v>20</v>
      </c>
      <c r="AF38" s="7" t="e">
        <v>#DIV/0!</v>
      </c>
      <c r="AI38" s="7" t="s">
        <v>25</v>
      </c>
      <c r="AJ38" s="7">
        <v>0</v>
      </c>
      <c r="AK38" s="7">
        <v>0</v>
      </c>
      <c r="AM38" s="1"/>
    </row>
    <row r="39" spans="1:39" x14ac:dyDescent="0.3">
      <c r="A39" s="6"/>
      <c r="B39" s="71"/>
      <c r="C39" s="118"/>
      <c r="D39" s="48"/>
      <c r="M39" s="1"/>
      <c r="N39" s="4"/>
      <c r="O39" s="71"/>
      <c r="P39" s="69"/>
      <c r="Q39" s="39"/>
      <c r="R39" s="39"/>
      <c r="X39" s="15"/>
      <c r="AA39" s="1"/>
      <c r="AC39" s="6"/>
      <c r="AD39" s="5"/>
      <c r="AM39" s="1"/>
    </row>
    <row r="40" spans="1:39" x14ac:dyDescent="0.3">
      <c r="B40" s="71"/>
      <c r="C40" s="13"/>
      <c r="M40" s="1"/>
      <c r="N40" s="4"/>
      <c r="O40" s="71"/>
      <c r="P40" s="14"/>
      <c r="Q40" s="39"/>
      <c r="R40" s="39"/>
      <c r="X40" s="15"/>
      <c r="AA40" s="1"/>
      <c r="AE40" s="1">
        <v>1</v>
      </c>
      <c r="AM40" s="1"/>
    </row>
    <row r="41" spans="1:39" x14ac:dyDescent="0.3">
      <c r="B41" s="71"/>
      <c r="C41" s="73"/>
      <c r="D41" s="39"/>
      <c r="M41" s="1"/>
      <c r="N41" s="4"/>
      <c r="O41" s="71"/>
      <c r="P41" s="14"/>
      <c r="Q41" s="39"/>
      <c r="R41" s="39"/>
      <c r="X41" s="15"/>
      <c r="AA41" s="1"/>
      <c r="AE41" s="1">
        <v>2</v>
      </c>
      <c r="AM41" s="1"/>
    </row>
    <row r="42" spans="1:39" x14ac:dyDescent="0.3">
      <c r="B42" s="71"/>
      <c r="C42" s="73"/>
      <c r="D42" s="39"/>
      <c r="M42" s="1"/>
      <c r="N42" s="4"/>
      <c r="O42" s="71"/>
      <c r="P42" s="14"/>
      <c r="Q42" s="39"/>
      <c r="R42" s="39"/>
      <c r="X42" s="15"/>
      <c r="AA42" s="1"/>
      <c r="AE42" s="1">
        <v>3</v>
      </c>
      <c r="AM42" s="1"/>
    </row>
    <row r="43" spans="1:39" x14ac:dyDescent="0.3">
      <c r="B43" s="71"/>
      <c r="C43" s="73"/>
      <c r="D43" s="39"/>
      <c r="M43" s="1"/>
      <c r="N43" s="4"/>
      <c r="O43" s="71"/>
      <c r="P43" s="14"/>
      <c r="Q43" s="39"/>
      <c r="R43" s="39"/>
      <c r="X43" s="15"/>
      <c r="AA43" s="1"/>
      <c r="AE43" s="1">
        <v>4</v>
      </c>
      <c r="AM43" s="1"/>
    </row>
    <row r="44" spans="1:39" x14ac:dyDescent="0.3">
      <c r="B44" s="71"/>
      <c r="C44" s="73"/>
      <c r="D44" s="39"/>
      <c r="M44" s="1"/>
      <c r="N44" s="10"/>
      <c r="O44" s="71"/>
      <c r="P44" s="14"/>
      <c r="Q44" s="39"/>
      <c r="R44" s="39"/>
      <c r="X44" s="15"/>
      <c r="AA44" s="1"/>
      <c r="AE44" s="1">
        <v>5</v>
      </c>
      <c r="AM44" s="1"/>
    </row>
    <row r="45" spans="1:39" x14ac:dyDescent="0.3">
      <c r="C45" s="73"/>
      <c r="D45" s="39"/>
      <c r="M45" s="1"/>
      <c r="N45" s="4"/>
      <c r="O45" s="71"/>
      <c r="P45" s="14"/>
      <c r="Q45" s="39"/>
      <c r="R45" s="39"/>
      <c r="X45" s="15"/>
      <c r="AA45" s="1"/>
      <c r="AE45" s="1">
        <v>6</v>
      </c>
      <c r="AM45" s="1"/>
    </row>
    <row r="46" spans="1:39" x14ac:dyDescent="0.3">
      <c r="C46" s="73"/>
      <c r="D46" s="39"/>
      <c r="M46" s="1"/>
      <c r="O46" s="71"/>
      <c r="P46" s="14"/>
      <c r="Q46" s="39"/>
      <c r="R46" s="39"/>
      <c r="X46" s="15"/>
      <c r="AA46" s="1"/>
      <c r="AE46" s="1">
        <v>7</v>
      </c>
      <c r="AM46" s="1"/>
    </row>
    <row r="47" spans="1:39" x14ac:dyDescent="0.3">
      <c r="C47" s="73"/>
      <c r="D47" s="39"/>
      <c r="M47" s="1"/>
      <c r="N47" s="4"/>
      <c r="Q47" s="39"/>
      <c r="R47" s="39"/>
      <c r="AA47" s="1"/>
      <c r="AE47" s="1">
        <v>8</v>
      </c>
      <c r="AM47" s="1"/>
    </row>
    <row r="48" spans="1:39" x14ac:dyDescent="0.3">
      <c r="C48" s="73"/>
      <c r="D48" s="39"/>
      <c r="M48" s="1"/>
      <c r="N48" s="4"/>
      <c r="Q48" s="39"/>
      <c r="R48" s="39"/>
      <c r="AA48" s="1"/>
      <c r="AE48" s="1">
        <v>9</v>
      </c>
      <c r="AM48" s="1"/>
    </row>
    <row r="49" spans="3:39" x14ac:dyDescent="0.3">
      <c r="C49" s="73"/>
      <c r="D49" s="39"/>
      <c r="M49" s="1"/>
      <c r="N49" s="6"/>
      <c r="Q49" s="39"/>
      <c r="R49" s="39"/>
      <c r="AA49" s="1"/>
      <c r="AE49" s="1">
        <v>10</v>
      </c>
      <c r="AM49" s="1"/>
    </row>
    <row r="50" spans="3:39" x14ac:dyDescent="0.3">
      <c r="C50" s="74"/>
      <c r="D50" s="40"/>
      <c r="M50" s="1"/>
      <c r="N50" s="4"/>
      <c r="Q50" s="40"/>
      <c r="R50" s="40"/>
      <c r="AA50" s="1"/>
      <c r="AE50" s="1" t="s">
        <v>20</v>
      </c>
      <c r="AM50" s="1"/>
    </row>
    <row r="51" spans="3:39" x14ac:dyDescent="0.3">
      <c r="C51" s="45"/>
      <c r="D51" s="47"/>
      <c r="M51" s="1"/>
      <c r="N51" s="4"/>
      <c r="Q51" s="47"/>
      <c r="R51" s="47"/>
      <c r="AA51" s="1"/>
      <c r="AM51" s="1"/>
    </row>
    <row r="52" spans="3:39" x14ac:dyDescent="0.3">
      <c r="C52" s="73"/>
      <c r="D52" s="39"/>
      <c r="M52" s="1"/>
      <c r="N52" s="4"/>
      <c r="Q52" s="39"/>
      <c r="R52" s="39"/>
      <c r="AA52" s="1"/>
      <c r="AE52" s="1">
        <v>1</v>
      </c>
      <c r="AM52" s="1"/>
    </row>
    <row r="53" spans="3:39" x14ac:dyDescent="0.3">
      <c r="C53" s="73"/>
      <c r="D53" s="39"/>
      <c r="M53" s="1"/>
      <c r="N53" s="4"/>
      <c r="Q53" s="39"/>
      <c r="R53" s="39"/>
      <c r="AA53" s="1"/>
      <c r="AE53" s="1">
        <v>2</v>
      </c>
      <c r="AM53" s="1"/>
    </row>
    <row r="54" spans="3:39" x14ac:dyDescent="0.3">
      <c r="C54" s="73"/>
      <c r="D54" s="39"/>
      <c r="M54" s="1"/>
      <c r="N54" s="4"/>
      <c r="Q54" s="39"/>
      <c r="R54" s="39"/>
      <c r="AA54" s="1"/>
      <c r="AE54" s="1">
        <v>3</v>
      </c>
      <c r="AM54" s="1"/>
    </row>
    <row r="55" spans="3:39" x14ac:dyDescent="0.3">
      <c r="C55" s="73"/>
      <c r="D55" s="39"/>
      <c r="M55" s="1"/>
      <c r="O55" s="59"/>
      <c r="Q55" s="39"/>
      <c r="R55" s="39"/>
      <c r="AA55" s="1"/>
      <c r="AE55" s="1">
        <v>4</v>
      </c>
      <c r="AM55" s="1"/>
    </row>
    <row r="56" spans="3:39" x14ac:dyDescent="0.3">
      <c r="C56" s="73"/>
      <c r="D56" s="39"/>
      <c r="M56" s="1"/>
      <c r="O56" s="59"/>
      <c r="Q56" s="39"/>
      <c r="R56" s="39"/>
      <c r="AA56" s="1"/>
      <c r="AE56" s="1">
        <v>5</v>
      </c>
      <c r="AM56" s="1"/>
    </row>
    <row r="57" spans="3:39" x14ac:dyDescent="0.3">
      <c r="C57" s="73"/>
      <c r="D57" s="39"/>
      <c r="M57" s="1"/>
      <c r="O57" s="59"/>
      <c r="Q57" s="39"/>
      <c r="R57" s="39"/>
      <c r="AA57" s="1"/>
      <c r="AE57" s="1">
        <v>6</v>
      </c>
      <c r="AM57" s="1"/>
    </row>
    <row r="58" spans="3:39" x14ac:dyDescent="0.3">
      <c r="C58" s="73"/>
      <c r="D58" s="39"/>
      <c r="M58" s="1"/>
      <c r="O58" s="59"/>
      <c r="Q58" s="39"/>
      <c r="R58" s="39"/>
      <c r="AA58" s="1"/>
      <c r="AE58" s="1">
        <v>7</v>
      </c>
      <c r="AM58" s="1"/>
    </row>
    <row r="59" spans="3:39" x14ac:dyDescent="0.3">
      <c r="C59" s="73"/>
      <c r="D59" s="39"/>
      <c r="M59" s="1"/>
      <c r="O59" s="59"/>
      <c r="Q59" s="39"/>
      <c r="R59" s="39"/>
      <c r="AA59" s="1"/>
      <c r="AE59" s="1">
        <v>8</v>
      </c>
      <c r="AM59" s="1"/>
    </row>
    <row r="60" spans="3:39" x14ac:dyDescent="0.3">
      <c r="C60" s="73"/>
      <c r="D60" s="39"/>
      <c r="M60" s="1"/>
      <c r="O60" s="59"/>
      <c r="Q60" s="39"/>
      <c r="R60" s="39"/>
      <c r="AA60" s="1"/>
      <c r="AE60" s="1">
        <v>9</v>
      </c>
      <c r="AM60" s="1"/>
    </row>
    <row r="61" spans="3:39" x14ac:dyDescent="0.3">
      <c r="C61" s="73"/>
      <c r="D61" s="39"/>
      <c r="M61" s="1"/>
      <c r="O61" s="59"/>
      <c r="Q61" s="39"/>
      <c r="R61" s="39"/>
      <c r="AA61" s="1"/>
      <c r="AE61" s="1">
        <v>10</v>
      </c>
      <c r="AM61" s="1"/>
    </row>
    <row r="62" spans="3:39" x14ac:dyDescent="0.3">
      <c r="C62" s="74"/>
      <c r="D62" s="40"/>
      <c r="M62" s="1"/>
      <c r="O62" s="59"/>
      <c r="Q62" s="40"/>
      <c r="R62" s="40"/>
      <c r="AA62" s="1"/>
      <c r="AE62" s="1" t="s">
        <v>20</v>
      </c>
      <c r="AM62" s="1"/>
    </row>
    <row r="63" spans="3:39" x14ac:dyDescent="0.3">
      <c r="C63" s="45"/>
      <c r="D63" s="47"/>
      <c r="M63" s="1"/>
      <c r="Q63" s="47"/>
      <c r="R63" s="47"/>
      <c r="AA63" s="1"/>
      <c r="AM63" s="1"/>
    </row>
    <row r="64" spans="3:39" x14ac:dyDescent="0.3">
      <c r="C64" s="74"/>
      <c r="D64" s="40"/>
      <c r="M64" s="1"/>
      <c r="Q64" s="40"/>
      <c r="R64" s="40"/>
      <c r="AA64" s="1"/>
      <c r="AE64" s="1">
        <v>1</v>
      </c>
      <c r="AM64" s="1"/>
    </row>
    <row r="65" spans="3:39" x14ac:dyDescent="0.3">
      <c r="C65" s="74"/>
      <c r="D65" s="40"/>
      <c r="M65" s="1"/>
      <c r="Q65" s="40"/>
      <c r="R65" s="40"/>
      <c r="AA65" s="1"/>
      <c r="AE65" s="1">
        <v>2</v>
      </c>
      <c r="AM65" s="1"/>
    </row>
    <row r="66" spans="3:39" x14ac:dyDescent="0.3">
      <c r="C66" s="74"/>
      <c r="D66" s="40"/>
      <c r="M66" s="1"/>
      <c r="Q66" s="40"/>
      <c r="R66" s="40"/>
      <c r="AA66" s="1"/>
      <c r="AE66" s="1">
        <v>3</v>
      </c>
      <c r="AM66" s="1"/>
    </row>
    <row r="67" spans="3:39" x14ac:dyDescent="0.3">
      <c r="C67" s="74"/>
      <c r="D67" s="40"/>
      <c r="M67" s="1"/>
      <c r="Q67" s="40"/>
      <c r="R67" s="40"/>
      <c r="AA67" s="1"/>
      <c r="AE67" s="1">
        <v>4</v>
      </c>
      <c r="AM67" s="1"/>
    </row>
    <row r="68" spans="3:39" x14ac:dyDescent="0.3">
      <c r="C68" s="13"/>
      <c r="M68" s="1"/>
      <c r="AA68" s="1"/>
      <c r="AE68" s="1">
        <v>5</v>
      </c>
      <c r="AM68" s="1"/>
    </row>
    <row r="69" spans="3:39" x14ac:dyDescent="0.3">
      <c r="C69" s="73"/>
      <c r="D69" s="39"/>
      <c r="M69" s="1"/>
      <c r="Q69" s="39"/>
      <c r="R69" s="39"/>
      <c r="AA69" s="1"/>
      <c r="AE69" s="1">
        <v>6</v>
      </c>
      <c r="AM69" s="1"/>
    </row>
    <row r="70" spans="3:39" x14ac:dyDescent="0.3">
      <c r="C70" s="73"/>
      <c r="D70" s="39"/>
      <c r="M70" s="1"/>
      <c r="Q70" s="39"/>
      <c r="R70" s="39"/>
      <c r="AA70" s="1"/>
      <c r="AE70" s="1">
        <v>7</v>
      </c>
      <c r="AM70" s="1"/>
    </row>
    <row r="71" spans="3:39" x14ac:dyDescent="0.3">
      <c r="C71" s="13"/>
      <c r="M71" s="1"/>
      <c r="AA71" s="1"/>
      <c r="AE71" s="1">
        <v>8</v>
      </c>
      <c r="AM71" s="1"/>
    </row>
    <row r="72" spans="3:39" x14ac:dyDescent="0.3">
      <c r="C72" s="13"/>
      <c r="M72" s="1"/>
      <c r="AA72" s="1"/>
      <c r="AE72" s="1">
        <v>9</v>
      </c>
      <c r="AM72" s="1"/>
    </row>
    <row r="73" spans="3:39" x14ac:dyDescent="0.3">
      <c r="C73" s="13"/>
      <c r="M73" s="1"/>
      <c r="AA73" s="1"/>
      <c r="AE73" s="1">
        <v>10</v>
      </c>
      <c r="AM73" s="1"/>
    </row>
    <row r="74" spans="3:39" x14ac:dyDescent="0.3">
      <c r="C74" s="74"/>
      <c r="D74" s="40"/>
      <c r="M74" s="1"/>
      <c r="Q74" s="40"/>
      <c r="R74" s="40"/>
      <c r="AA74" s="1"/>
      <c r="AE74" s="1" t="s">
        <v>20</v>
      </c>
      <c r="AM74" s="1"/>
    </row>
    <row r="75" spans="3:39" x14ac:dyDescent="0.3">
      <c r="C75" s="45"/>
      <c r="D75" s="47"/>
      <c r="M75" s="1"/>
      <c r="Q75" s="47"/>
      <c r="R75" s="47"/>
      <c r="AA75" s="1"/>
      <c r="AM75" s="1"/>
    </row>
    <row r="76" spans="3:39" x14ac:dyDescent="0.3">
      <c r="C76" s="13"/>
      <c r="M76" s="1"/>
      <c r="AA76" s="1"/>
      <c r="AE76" s="1">
        <v>1</v>
      </c>
      <c r="AM76" s="1"/>
    </row>
    <row r="77" spans="3:39" x14ac:dyDescent="0.3">
      <c r="C77" s="13"/>
      <c r="M77" s="1"/>
      <c r="AA77" s="1"/>
      <c r="AE77" s="1">
        <v>2</v>
      </c>
      <c r="AM77" s="1"/>
    </row>
    <row r="78" spans="3:39" x14ac:dyDescent="0.3">
      <c r="C78" s="13"/>
      <c r="M78" s="1"/>
      <c r="AA78" s="1"/>
      <c r="AE78" s="1">
        <v>3</v>
      </c>
      <c r="AM78" s="1"/>
    </row>
    <row r="79" spans="3:39" x14ac:dyDescent="0.3">
      <c r="C79" s="13"/>
      <c r="M79" s="1"/>
      <c r="AA79" s="1"/>
      <c r="AE79" s="1">
        <v>4</v>
      </c>
      <c r="AM79" s="1"/>
    </row>
    <row r="80" spans="3:39" x14ac:dyDescent="0.3">
      <c r="C80" s="13"/>
      <c r="M80" s="1"/>
      <c r="AA80" s="1"/>
      <c r="AE80" s="1">
        <v>5</v>
      </c>
      <c r="AM80" s="1"/>
    </row>
    <row r="81" spans="3:39" x14ac:dyDescent="0.3">
      <c r="C81" s="13"/>
      <c r="M81" s="1"/>
      <c r="AA81" s="1"/>
      <c r="AE81" s="1">
        <v>6</v>
      </c>
      <c r="AM81" s="1"/>
    </row>
    <row r="82" spans="3:39" x14ac:dyDescent="0.3">
      <c r="C82" s="13"/>
      <c r="M82" s="1"/>
      <c r="AA82" s="1"/>
      <c r="AE82" s="1">
        <v>7</v>
      </c>
      <c r="AM82" s="1"/>
    </row>
    <row r="83" spans="3:39" x14ac:dyDescent="0.3">
      <c r="C83" s="13"/>
      <c r="M83" s="1"/>
      <c r="AA83" s="1"/>
      <c r="AE83" s="1">
        <v>8</v>
      </c>
      <c r="AM83" s="1"/>
    </row>
    <row r="84" spans="3:39" x14ac:dyDescent="0.3">
      <c r="C84" s="13"/>
      <c r="M84" s="1"/>
      <c r="AA84" s="1"/>
      <c r="AE84" s="1">
        <v>9</v>
      </c>
      <c r="AM84" s="1"/>
    </row>
    <row r="85" spans="3:39" x14ac:dyDescent="0.3">
      <c r="C85" s="13"/>
      <c r="M85" s="1"/>
      <c r="AA85" s="1"/>
      <c r="AE85" s="1">
        <v>10</v>
      </c>
      <c r="AM85" s="1"/>
    </row>
    <row r="86" spans="3:39" x14ac:dyDescent="0.3">
      <c r="C86" s="13"/>
      <c r="M86" s="1"/>
      <c r="AA86" s="1"/>
      <c r="AE86" s="1" t="s">
        <v>20</v>
      </c>
      <c r="AM86" s="1"/>
    </row>
    <row r="87" spans="3:39" x14ac:dyDescent="0.3">
      <c r="C87" s="13"/>
      <c r="M87" s="1"/>
      <c r="AA87" s="1"/>
      <c r="AM87" s="1"/>
    </row>
    <row r="88" spans="3:39" x14ac:dyDescent="0.3">
      <c r="C88" s="13"/>
      <c r="M88" s="1"/>
      <c r="AA88" s="1"/>
      <c r="AE88" s="1">
        <v>1</v>
      </c>
      <c r="AM88" s="1"/>
    </row>
    <row r="89" spans="3:39" x14ac:dyDescent="0.3">
      <c r="C89" s="13"/>
      <c r="M89" s="1"/>
      <c r="AA89" s="1"/>
      <c r="AE89" s="1">
        <v>2</v>
      </c>
      <c r="AM89" s="1"/>
    </row>
    <row r="90" spans="3:39" x14ac:dyDescent="0.3">
      <c r="C90" s="13"/>
      <c r="M90" s="1"/>
      <c r="AA90" s="1"/>
      <c r="AE90" s="1">
        <v>3</v>
      </c>
      <c r="AM90" s="1"/>
    </row>
    <row r="91" spans="3:39" x14ac:dyDescent="0.3">
      <c r="C91" s="13"/>
      <c r="M91" s="1"/>
      <c r="AA91" s="1"/>
      <c r="AE91" s="1">
        <v>4</v>
      </c>
      <c r="AM91" s="1"/>
    </row>
    <row r="92" spans="3:39" x14ac:dyDescent="0.3">
      <c r="C92" s="13"/>
      <c r="M92" s="1"/>
      <c r="AA92" s="1"/>
      <c r="AE92" s="1">
        <v>5</v>
      </c>
      <c r="AM92" s="1"/>
    </row>
    <row r="93" spans="3:39" x14ac:dyDescent="0.3">
      <c r="C93" s="13"/>
      <c r="M93" s="1"/>
      <c r="AA93" s="1"/>
      <c r="AE93" s="1">
        <v>6</v>
      </c>
      <c r="AM93" s="1"/>
    </row>
    <row r="94" spans="3:39" x14ac:dyDescent="0.3">
      <c r="C94" s="13"/>
      <c r="M94" s="1"/>
      <c r="AA94" s="1"/>
      <c r="AE94" s="1">
        <v>7</v>
      </c>
      <c r="AM94" s="1"/>
    </row>
    <row r="95" spans="3:39" x14ac:dyDescent="0.3">
      <c r="C95" s="13"/>
      <c r="M95" s="1"/>
      <c r="AA95" s="1"/>
      <c r="AE95" s="1">
        <v>8</v>
      </c>
      <c r="AM95" s="1"/>
    </row>
    <row r="96" spans="3:39" x14ac:dyDescent="0.3">
      <c r="C96" s="13"/>
      <c r="M96" s="1"/>
      <c r="AA96" s="1"/>
      <c r="AE96" s="1">
        <v>9</v>
      </c>
      <c r="AM96" s="1"/>
    </row>
    <row r="97" spans="3:39" x14ac:dyDescent="0.3">
      <c r="C97" s="13"/>
      <c r="M97" s="1"/>
      <c r="AA97" s="1"/>
      <c r="AE97" s="1">
        <v>10</v>
      </c>
      <c r="AM97" s="1"/>
    </row>
    <row r="98" spans="3:39" x14ac:dyDescent="0.3">
      <c r="C98" s="13"/>
      <c r="M98" s="1"/>
      <c r="AA98" s="1"/>
      <c r="AE98" s="1" t="s">
        <v>20</v>
      </c>
      <c r="AM98" s="1"/>
    </row>
    <row r="99" spans="3:39" x14ac:dyDescent="0.3">
      <c r="C99" s="13"/>
      <c r="M99" s="1"/>
      <c r="AA99" s="1"/>
      <c r="AM99" s="1"/>
    </row>
    <row r="100" spans="3:39" x14ac:dyDescent="0.3">
      <c r="C100" s="13"/>
      <c r="M100" s="1"/>
      <c r="AA100" s="1"/>
      <c r="AE100" s="1">
        <v>1</v>
      </c>
      <c r="AM100" s="1"/>
    </row>
    <row r="101" spans="3:39" x14ac:dyDescent="0.3">
      <c r="C101" s="13"/>
      <c r="M101" s="1"/>
      <c r="AA101" s="1"/>
      <c r="AE101" s="1">
        <v>2</v>
      </c>
      <c r="AM101" s="1"/>
    </row>
    <row r="102" spans="3:39" x14ac:dyDescent="0.3">
      <c r="C102" s="13"/>
      <c r="M102" s="1"/>
      <c r="AA102" s="1"/>
      <c r="AE102" s="1">
        <v>3</v>
      </c>
      <c r="AM102" s="1"/>
    </row>
    <row r="103" spans="3:39" x14ac:dyDescent="0.3">
      <c r="C103" s="13"/>
      <c r="M103" s="1"/>
      <c r="AA103" s="1"/>
      <c r="AE103" s="1">
        <v>4</v>
      </c>
      <c r="AM103" s="1"/>
    </row>
    <row r="104" spans="3:39" x14ac:dyDescent="0.3">
      <c r="C104" s="13"/>
      <c r="M104" s="1"/>
      <c r="AA104" s="1"/>
      <c r="AE104" s="1">
        <v>5</v>
      </c>
      <c r="AM104" s="1"/>
    </row>
    <row r="105" spans="3:39" x14ac:dyDescent="0.3">
      <c r="C105" s="13"/>
      <c r="M105" s="1"/>
      <c r="S105" s="1">
        <v>6</v>
      </c>
      <c r="AA105" s="1"/>
      <c r="AE105" s="1">
        <v>6</v>
      </c>
      <c r="AM105" s="1"/>
    </row>
    <row r="106" spans="3:39" x14ac:dyDescent="0.3">
      <c r="C106" s="13"/>
      <c r="M106" s="1"/>
      <c r="S106" s="1">
        <v>7</v>
      </c>
      <c r="AA106" s="1"/>
      <c r="AE106" s="1">
        <v>7</v>
      </c>
      <c r="AM106" s="1"/>
    </row>
    <row r="107" spans="3:39" x14ac:dyDescent="0.3">
      <c r="C107" s="13"/>
      <c r="M107" s="1"/>
      <c r="S107" s="1">
        <v>8</v>
      </c>
      <c r="AA107" s="1"/>
      <c r="AE107" s="1">
        <v>8</v>
      </c>
      <c r="AM107" s="1"/>
    </row>
    <row r="108" spans="3:39" x14ac:dyDescent="0.3">
      <c r="C108" s="13"/>
      <c r="M108" s="1"/>
      <c r="S108" s="1">
        <v>9</v>
      </c>
      <c r="AA108" s="1"/>
      <c r="AE108" s="1">
        <v>9</v>
      </c>
      <c r="AM108" s="1"/>
    </row>
    <row r="109" spans="3:39" x14ac:dyDescent="0.3">
      <c r="C109" s="13"/>
      <c r="M109" s="1"/>
      <c r="S109" s="1">
        <v>10</v>
      </c>
      <c r="AA109" s="1"/>
      <c r="AE109" s="1">
        <v>10</v>
      </c>
      <c r="AM109" s="1"/>
    </row>
    <row r="110" spans="3:39" x14ac:dyDescent="0.3">
      <c r="C110" s="13"/>
      <c r="M110" s="1"/>
      <c r="S110" s="1" t="s">
        <v>20</v>
      </c>
      <c r="AA110" s="1"/>
      <c r="AE110" s="1" t="s">
        <v>20</v>
      </c>
      <c r="AM110" s="1"/>
    </row>
    <row r="111" spans="3:39" x14ac:dyDescent="0.3">
      <c r="C111" s="13"/>
      <c r="M111" s="1"/>
      <c r="AA111" s="1"/>
      <c r="AM111" s="1"/>
    </row>
    <row r="112" spans="3:39" x14ac:dyDescent="0.3">
      <c r="C112" s="13"/>
      <c r="M112" s="1"/>
      <c r="AA112" s="1"/>
      <c r="AM112" s="1"/>
    </row>
    <row r="113" spans="3:3" x14ac:dyDescent="0.3">
      <c r="C113" s="13"/>
    </row>
  </sheetData>
  <mergeCells count="3">
    <mergeCell ref="A1:M2"/>
    <mergeCell ref="O1:AA2"/>
    <mergeCell ref="AC1:AM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AL112"/>
  <sheetViews>
    <sheetView zoomScaleNormal="100" workbookViewId="0">
      <selection activeCell="W7" sqref="W7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8" width="9.109375" style="1"/>
    <col min="9" max="9" width="10.5546875" style="1" customWidth="1"/>
    <col min="10" max="10" width="14.5546875" style="2" customWidth="1"/>
    <col min="11" max="12" width="9.109375" style="1"/>
    <col min="13" max="13" width="7" customWidth="1"/>
    <col min="14" max="14" width="10.44140625" customWidth="1"/>
    <col min="15" max="15" width="10.88671875" style="4" customWidth="1"/>
    <col min="16" max="16" width="12.6640625" style="1" customWidth="1"/>
    <col min="17" max="17" width="12.6640625" style="35" customWidth="1"/>
    <col min="18" max="22" width="9.109375" style="1"/>
    <col min="23" max="23" width="14.5546875" style="1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8" t="s">
        <v>26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26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 t="s">
        <v>22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38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2" t="s">
        <v>10</v>
      </c>
      <c r="W3" s="8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10">
        <v>43772</v>
      </c>
      <c r="B4" s="22">
        <v>0.59097222222222223</v>
      </c>
      <c r="C4" s="14">
        <v>0</v>
      </c>
      <c r="D4" s="40">
        <v>0</v>
      </c>
      <c r="J4" s="41">
        <v>81.3</v>
      </c>
      <c r="M4" s="1"/>
      <c r="N4" s="67"/>
      <c r="O4" s="22">
        <v>0.48194444444444445</v>
      </c>
      <c r="P4" s="14">
        <v>0</v>
      </c>
      <c r="Q4" s="35">
        <v>0</v>
      </c>
      <c r="R4" s="68">
        <v>0</v>
      </c>
      <c r="W4" s="15"/>
      <c r="Z4" s="1"/>
      <c r="AD4" s="1">
        <v>1</v>
      </c>
      <c r="AL4" s="1"/>
    </row>
    <row r="5" spans="1:38" x14ac:dyDescent="0.3">
      <c r="B5" s="22">
        <v>0.59513888888888888</v>
      </c>
      <c r="C5" s="14">
        <v>6</v>
      </c>
      <c r="D5" s="39">
        <f>SUM(D4,C5)</f>
        <v>6</v>
      </c>
      <c r="H5" s="1">
        <v>6.7400000000000002E-2</v>
      </c>
      <c r="J5" s="41">
        <v>423.9</v>
      </c>
      <c r="M5" s="1"/>
      <c r="N5" s="10">
        <v>43772</v>
      </c>
      <c r="O5" s="71" t="s">
        <v>27</v>
      </c>
      <c r="P5" s="14">
        <v>26</v>
      </c>
      <c r="Q5" s="39">
        <f>SUM(R4,P5)</f>
        <v>26</v>
      </c>
      <c r="W5" s="15">
        <v>693.2</v>
      </c>
      <c r="Z5" s="1"/>
      <c r="AD5" s="1">
        <v>2</v>
      </c>
      <c r="AL5" s="1"/>
    </row>
    <row r="6" spans="1:38" x14ac:dyDescent="0.3">
      <c r="B6" s="22">
        <v>0.59722222222222221</v>
      </c>
      <c r="C6" s="14">
        <v>4</v>
      </c>
      <c r="D6" s="39">
        <f t="shared" ref="D6:D23" si="0">SUM(D5,C6)</f>
        <v>10</v>
      </c>
      <c r="H6" s="1">
        <v>5.8000000000000003E-2</v>
      </c>
      <c r="J6" s="41">
        <v>450.7</v>
      </c>
      <c r="M6" s="1"/>
      <c r="O6" s="71" t="s">
        <v>28</v>
      </c>
      <c r="P6" s="14">
        <v>3</v>
      </c>
      <c r="Q6" s="39">
        <f t="shared" ref="Q6:Q45" si="1">SUM(Q5,P6)</f>
        <v>29</v>
      </c>
      <c r="U6" s="1">
        <v>3.2300000000000002E-2</v>
      </c>
      <c r="W6" s="15">
        <v>720</v>
      </c>
      <c r="Z6" s="1"/>
      <c r="AD6" s="1">
        <v>3</v>
      </c>
      <c r="AL6" s="1"/>
    </row>
    <row r="7" spans="1:38" x14ac:dyDescent="0.3">
      <c r="B7" s="22">
        <v>0.60138888888888886</v>
      </c>
      <c r="C7" s="14">
        <v>6</v>
      </c>
      <c r="D7" s="39">
        <f t="shared" si="0"/>
        <v>16</v>
      </c>
      <c r="H7" s="1">
        <v>9.01E-2</v>
      </c>
      <c r="J7" s="41">
        <v>497.8</v>
      </c>
      <c r="M7" s="1"/>
      <c r="O7" s="71" t="s">
        <v>29</v>
      </c>
      <c r="P7" s="14">
        <v>3</v>
      </c>
      <c r="Q7" s="39">
        <f t="shared" si="1"/>
        <v>32</v>
      </c>
      <c r="U7" s="1">
        <v>1.8700000000000001E-2</v>
      </c>
      <c r="W7" s="15"/>
      <c r="Z7" s="1"/>
      <c r="AD7" s="1">
        <v>4</v>
      </c>
      <c r="AL7" s="1"/>
    </row>
    <row r="8" spans="1:38" x14ac:dyDescent="0.3">
      <c r="B8" s="22">
        <v>0.60972222222222217</v>
      </c>
      <c r="C8" s="14">
        <v>12</v>
      </c>
      <c r="D8" s="39">
        <f t="shared" si="0"/>
        <v>28</v>
      </c>
      <c r="H8" s="1">
        <v>5.0500000000000003E-2</v>
      </c>
      <c r="J8" s="41">
        <v>470.7</v>
      </c>
      <c r="M8" s="1"/>
      <c r="O8" s="71" t="s">
        <v>30</v>
      </c>
      <c r="P8" s="14">
        <v>3</v>
      </c>
      <c r="Q8" s="39">
        <f t="shared" si="1"/>
        <v>35</v>
      </c>
      <c r="U8" s="1">
        <v>4.3299999999999998E-2</v>
      </c>
      <c r="W8" s="15"/>
      <c r="Z8" s="1"/>
      <c r="AD8" s="1">
        <v>5</v>
      </c>
      <c r="AL8" s="1"/>
    </row>
    <row r="9" spans="1:38" x14ac:dyDescent="0.3">
      <c r="B9" s="22">
        <v>0.6118055555555556</v>
      </c>
      <c r="C9" s="14">
        <v>4</v>
      </c>
      <c r="D9" s="39">
        <f t="shared" si="0"/>
        <v>32</v>
      </c>
      <c r="H9" s="1">
        <v>5.0200000000000002E-2</v>
      </c>
      <c r="J9" s="41">
        <v>452.4</v>
      </c>
      <c r="M9" s="1"/>
      <c r="O9" s="71" t="s">
        <v>31</v>
      </c>
      <c r="P9" s="14">
        <v>2</v>
      </c>
      <c r="Q9" s="39">
        <f t="shared" si="1"/>
        <v>37</v>
      </c>
      <c r="U9" s="1">
        <v>3.1199999999999999E-2</v>
      </c>
      <c r="W9" s="15"/>
      <c r="Z9" s="1"/>
      <c r="AD9" s="1">
        <v>6</v>
      </c>
      <c r="AL9" s="1"/>
    </row>
    <row r="10" spans="1:38" x14ac:dyDescent="0.3">
      <c r="B10" s="22">
        <v>0.61875000000000002</v>
      </c>
      <c r="C10" s="14">
        <v>10</v>
      </c>
      <c r="D10" s="39">
        <f t="shared" si="0"/>
        <v>42</v>
      </c>
      <c r="H10" s="1">
        <v>6.8699999999999997E-2</v>
      </c>
      <c r="J10" s="41">
        <v>518</v>
      </c>
      <c r="M10" s="1"/>
      <c r="O10" s="71" t="s">
        <v>32</v>
      </c>
      <c r="P10" s="14">
        <v>1</v>
      </c>
      <c r="Q10" s="39">
        <f t="shared" si="1"/>
        <v>38</v>
      </c>
      <c r="U10" s="1">
        <v>2.7099999999999999E-2</v>
      </c>
      <c r="W10" s="15">
        <v>686.3</v>
      </c>
      <c r="Z10" s="1"/>
      <c r="AD10" s="1">
        <v>7</v>
      </c>
      <c r="AL10" s="1"/>
    </row>
    <row r="11" spans="1:38" x14ac:dyDescent="0.3">
      <c r="A11" s="6"/>
      <c r="B11" s="22">
        <v>0.62013888888888891</v>
      </c>
      <c r="C11" s="14">
        <v>2</v>
      </c>
      <c r="D11" s="39">
        <f t="shared" si="0"/>
        <v>44</v>
      </c>
      <c r="H11" s="1">
        <v>7.51E-2</v>
      </c>
      <c r="J11" s="41">
        <v>519.29999999999995</v>
      </c>
      <c r="M11" s="1"/>
      <c r="O11" s="71" t="s">
        <v>33</v>
      </c>
      <c r="P11" s="14">
        <v>2</v>
      </c>
      <c r="Q11" s="39">
        <f t="shared" si="1"/>
        <v>40</v>
      </c>
      <c r="U11" s="1">
        <v>3.3099999999999997E-2</v>
      </c>
      <c r="W11" s="15"/>
      <c r="Z11" s="1"/>
      <c r="AD11" s="1">
        <v>8</v>
      </c>
      <c r="AL11" s="1"/>
    </row>
    <row r="12" spans="1:38" x14ac:dyDescent="0.3">
      <c r="B12" s="22">
        <v>0.63402777777777775</v>
      </c>
      <c r="C12" s="14">
        <v>20</v>
      </c>
      <c r="D12" s="39">
        <f t="shared" si="0"/>
        <v>64</v>
      </c>
      <c r="H12" s="1">
        <v>7.8100000000000003E-2</v>
      </c>
      <c r="J12" s="41">
        <v>525.29999999999995</v>
      </c>
      <c r="K12" s="1" t="s">
        <v>34</v>
      </c>
      <c r="M12" s="1"/>
      <c r="O12" s="71" t="s">
        <v>35</v>
      </c>
      <c r="P12" s="14">
        <v>22</v>
      </c>
      <c r="Q12" s="39">
        <f t="shared" si="1"/>
        <v>62</v>
      </c>
      <c r="U12" s="1">
        <v>2.46E-2</v>
      </c>
      <c r="W12" s="15">
        <v>668.4</v>
      </c>
      <c r="Z12" s="1"/>
      <c r="AD12" s="1">
        <v>9</v>
      </c>
      <c r="AL12" s="1"/>
    </row>
    <row r="13" spans="1:38" x14ac:dyDescent="0.3">
      <c r="B13" s="22">
        <v>0.66388888888888886</v>
      </c>
      <c r="C13" s="14">
        <v>44</v>
      </c>
      <c r="D13" s="39">
        <f t="shared" si="0"/>
        <v>108</v>
      </c>
      <c r="H13" s="1">
        <v>8.7999999999999995E-2</v>
      </c>
      <c r="J13" s="41">
        <v>250</v>
      </c>
      <c r="K13" s="7"/>
      <c r="M13" s="1"/>
      <c r="O13" s="71" t="s">
        <v>36</v>
      </c>
      <c r="P13" s="14">
        <v>3</v>
      </c>
      <c r="Q13" s="39">
        <f t="shared" si="1"/>
        <v>65</v>
      </c>
      <c r="U13" s="1">
        <v>2.81E-2</v>
      </c>
      <c r="W13" s="15">
        <v>645.6</v>
      </c>
      <c r="X13" s="7"/>
      <c r="Z13" s="1"/>
      <c r="AD13" s="1">
        <v>10</v>
      </c>
      <c r="AJ13" s="7" t="s">
        <v>19</v>
      </c>
      <c r="AL13" s="1"/>
    </row>
    <row r="14" spans="1:38" x14ac:dyDescent="0.3">
      <c r="B14" s="22">
        <v>0.66666666666666663</v>
      </c>
      <c r="C14" s="14">
        <v>4</v>
      </c>
      <c r="D14" s="39">
        <f t="shared" si="0"/>
        <v>112</v>
      </c>
      <c r="E14" s="7"/>
      <c r="F14" s="7"/>
      <c r="H14" s="1">
        <v>7.1400000000000005E-2</v>
      </c>
      <c r="I14" s="7"/>
      <c r="J14" s="49">
        <v>295</v>
      </c>
      <c r="K14" s="7"/>
      <c r="M14" s="1"/>
      <c r="N14" s="67"/>
      <c r="O14" s="71" t="s">
        <v>37</v>
      </c>
      <c r="P14" s="14">
        <v>67</v>
      </c>
      <c r="Q14" s="39">
        <f t="shared" si="1"/>
        <v>132</v>
      </c>
      <c r="R14" s="7"/>
      <c r="S14" s="7"/>
      <c r="U14" s="1">
        <v>2.2700000000000001E-2</v>
      </c>
      <c r="V14" s="7"/>
      <c r="W14" s="76">
        <v>505.5</v>
      </c>
      <c r="X14" s="7"/>
      <c r="Z14" s="1"/>
      <c r="AD14" s="7" t="s">
        <v>20</v>
      </c>
      <c r="AE14" s="7" t="e">
        <v>#DIV/0!</v>
      </c>
      <c r="AH14" s="7" t="s">
        <v>25</v>
      </c>
      <c r="AI14" s="7">
        <v>0</v>
      </c>
      <c r="AJ14" s="7">
        <v>0</v>
      </c>
      <c r="AL14" s="1"/>
    </row>
    <row r="15" spans="1:38" x14ac:dyDescent="0.3">
      <c r="B15" s="22">
        <v>0.70208333333333339</v>
      </c>
      <c r="C15" s="14">
        <v>11</v>
      </c>
      <c r="D15" s="39">
        <f t="shared" si="0"/>
        <v>123</v>
      </c>
      <c r="J15" s="49">
        <v>282</v>
      </c>
      <c r="M15" s="1"/>
      <c r="O15" s="71" t="s">
        <v>38</v>
      </c>
      <c r="P15" s="69">
        <v>6</v>
      </c>
      <c r="Q15" s="39">
        <f t="shared" si="1"/>
        <v>138</v>
      </c>
      <c r="U15" s="1">
        <v>2.1399999999999999E-2</v>
      </c>
      <c r="W15" s="15">
        <v>547.6</v>
      </c>
      <c r="Z15" s="1"/>
      <c r="AB15" s="6"/>
      <c r="AC15" s="5"/>
      <c r="AL15" s="1"/>
    </row>
    <row r="16" spans="1:38" ht="13.5" customHeight="1" x14ac:dyDescent="0.3">
      <c r="B16" s="22">
        <v>0.7055555555555556</v>
      </c>
      <c r="C16" s="14">
        <v>5</v>
      </c>
      <c r="D16" s="39">
        <f t="shared" si="0"/>
        <v>128</v>
      </c>
      <c r="H16" s="1">
        <v>3.04E-2</v>
      </c>
      <c r="J16" s="49">
        <v>279</v>
      </c>
      <c r="M16" s="1"/>
      <c r="O16" s="71" t="s">
        <v>39</v>
      </c>
      <c r="P16" s="14">
        <v>2</v>
      </c>
      <c r="Q16" s="39">
        <f t="shared" si="1"/>
        <v>140</v>
      </c>
      <c r="U16" s="1">
        <v>3.5200000000000002E-2</v>
      </c>
      <c r="W16" s="15">
        <v>534.1</v>
      </c>
      <c r="Z16" s="1"/>
      <c r="AD16" s="1">
        <v>1</v>
      </c>
      <c r="AL16" s="1"/>
    </row>
    <row r="17" spans="1:38" x14ac:dyDescent="0.3">
      <c r="A17" s="10">
        <v>43802</v>
      </c>
      <c r="B17" s="22">
        <v>0.4513888888888889</v>
      </c>
      <c r="C17" s="14">
        <v>954</v>
      </c>
      <c r="D17" s="39">
        <f t="shared" si="0"/>
        <v>1082</v>
      </c>
      <c r="H17" s="1">
        <v>8.4000000000000005E-2</v>
      </c>
      <c r="J17" s="49">
        <v>155.69999999999999</v>
      </c>
      <c r="M17" s="1"/>
      <c r="O17" s="71" t="s">
        <v>40</v>
      </c>
      <c r="P17" s="14">
        <v>2</v>
      </c>
      <c r="Q17" s="39">
        <f t="shared" si="1"/>
        <v>142</v>
      </c>
      <c r="U17" s="1">
        <v>2.2100000000000002E-2</v>
      </c>
      <c r="W17" s="15">
        <v>434.4</v>
      </c>
      <c r="Z17" s="1"/>
      <c r="AD17" s="1">
        <v>2</v>
      </c>
      <c r="AL17" s="1"/>
    </row>
    <row r="18" spans="1:38" x14ac:dyDescent="0.3">
      <c r="B18" s="22">
        <v>0.45347222222222222</v>
      </c>
      <c r="C18" s="14">
        <v>3</v>
      </c>
      <c r="D18" s="39">
        <f t="shared" si="0"/>
        <v>1085</v>
      </c>
      <c r="H18" s="1">
        <v>5.7000000000000002E-2</v>
      </c>
      <c r="J18" s="49">
        <v>89.3</v>
      </c>
      <c r="M18" s="1"/>
      <c r="O18" s="71" t="s">
        <v>41</v>
      </c>
      <c r="P18" s="14">
        <v>2</v>
      </c>
      <c r="Q18" s="39">
        <f t="shared" si="1"/>
        <v>144</v>
      </c>
      <c r="U18" s="1">
        <v>7.0099999999999996E-2</v>
      </c>
      <c r="W18" s="15">
        <v>386.4</v>
      </c>
      <c r="Z18" s="1"/>
      <c r="AD18" s="1">
        <v>3</v>
      </c>
      <c r="AL18" s="1"/>
    </row>
    <row r="19" spans="1:38" x14ac:dyDescent="0.3">
      <c r="B19" s="22">
        <v>0.4548611111111111</v>
      </c>
      <c r="C19" s="72">
        <v>2</v>
      </c>
      <c r="D19" s="39">
        <f t="shared" si="0"/>
        <v>1087</v>
      </c>
      <c r="H19" s="1">
        <v>8.5900000000000004E-2</v>
      </c>
      <c r="J19" s="49">
        <v>84.2</v>
      </c>
      <c r="M19" s="1"/>
      <c r="O19" s="71" t="s">
        <v>42</v>
      </c>
      <c r="P19" s="14">
        <v>2</v>
      </c>
      <c r="Q19" s="39">
        <f t="shared" si="1"/>
        <v>146</v>
      </c>
      <c r="W19" s="15">
        <v>492.4</v>
      </c>
      <c r="Z19" s="1"/>
      <c r="AD19" s="1">
        <v>4</v>
      </c>
      <c r="AL19" s="1"/>
    </row>
    <row r="20" spans="1:38" x14ac:dyDescent="0.3">
      <c r="A20" s="75"/>
      <c r="B20" s="22">
        <v>0.45624999999999999</v>
      </c>
      <c r="C20" s="72">
        <v>2</v>
      </c>
      <c r="D20" s="39">
        <f t="shared" si="0"/>
        <v>1089</v>
      </c>
      <c r="H20" s="1">
        <v>6.08E-2</v>
      </c>
      <c r="J20" s="49">
        <v>63.5</v>
      </c>
      <c r="M20" s="1"/>
      <c r="O20" s="71" t="s">
        <v>43</v>
      </c>
      <c r="P20" s="14">
        <v>1</v>
      </c>
      <c r="Q20" s="39">
        <f t="shared" si="1"/>
        <v>147</v>
      </c>
      <c r="U20" s="1">
        <v>8.2100000000000006E-2</v>
      </c>
      <c r="W20" s="15">
        <v>430.7</v>
      </c>
      <c r="Z20" s="1"/>
      <c r="AD20" s="1">
        <v>5</v>
      </c>
      <c r="AL20" s="1"/>
    </row>
    <row r="21" spans="1:38" x14ac:dyDescent="0.3">
      <c r="B21" s="22">
        <v>0.45763888888888887</v>
      </c>
      <c r="C21" s="73">
        <v>2</v>
      </c>
      <c r="D21" s="39">
        <f t="shared" si="0"/>
        <v>1091</v>
      </c>
      <c r="H21" s="1">
        <v>5.8999999999999997E-2</v>
      </c>
      <c r="J21" s="49">
        <v>77.599999999999994</v>
      </c>
      <c r="M21" s="1"/>
      <c r="N21" s="67"/>
      <c r="O21" s="71" t="s">
        <v>44</v>
      </c>
      <c r="P21" s="14">
        <v>2</v>
      </c>
      <c r="Q21" s="39">
        <f t="shared" si="1"/>
        <v>149</v>
      </c>
      <c r="U21" s="1">
        <v>7.8100000000000003E-2</v>
      </c>
      <c r="W21" s="15">
        <v>408.6</v>
      </c>
      <c r="Z21" s="1"/>
      <c r="AD21" s="1">
        <v>6</v>
      </c>
      <c r="AL21" s="1"/>
    </row>
    <row r="22" spans="1:38" x14ac:dyDescent="0.3">
      <c r="B22" s="22">
        <v>0.4597222222222222</v>
      </c>
      <c r="C22" s="73">
        <v>3</v>
      </c>
      <c r="D22" s="39">
        <f t="shared" si="0"/>
        <v>1094</v>
      </c>
      <c r="J22" s="49">
        <v>80.5</v>
      </c>
      <c r="M22" s="1"/>
      <c r="O22" s="71" t="s">
        <v>45</v>
      </c>
      <c r="P22" s="14">
        <v>2</v>
      </c>
      <c r="Q22" s="39">
        <f t="shared" si="1"/>
        <v>151</v>
      </c>
      <c r="U22" s="1">
        <v>7.0800000000000002E-2</v>
      </c>
      <c r="W22" s="15">
        <v>457.1</v>
      </c>
      <c r="Z22" s="1"/>
      <c r="AD22" s="1">
        <v>7</v>
      </c>
      <c r="AL22" s="1"/>
    </row>
    <row r="23" spans="1:38" x14ac:dyDescent="0.3">
      <c r="B23" s="22">
        <v>0.60138888888888886</v>
      </c>
      <c r="C23" s="73">
        <v>202</v>
      </c>
      <c r="D23" s="39">
        <f t="shared" si="0"/>
        <v>1296</v>
      </c>
      <c r="J23" s="41">
        <v>74.599999999999994</v>
      </c>
      <c r="M23" s="1"/>
      <c r="O23" s="71" t="s">
        <v>46</v>
      </c>
      <c r="P23" s="14">
        <v>2</v>
      </c>
      <c r="Q23" s="39">
        <f t="shared" si="1"/>
        <v>153</v>
      </c>
      <c r="U23" s="1">
        <v>8.0100000000000005E-2</v>
      </c>
      <c r="W23" s="15">
        <v>479.4</v>
      </c>
      <c r="Z23" s="1"/>
      <c r="AD23" s="1">
        <v>8</v>
      </c>
      <c r="AL23" s="1"/>
    </row>
    <row r="24" spans="1:38" x14ac:dyDescent="0.3">
      <c r="B24" s="22">
        <v>0.60277777777777775</v>
      </c>
      <c r="C24" s="73">
        <v>2</v>
      </c>
      <c r="D24" s="39">
        <v>1298</v>
      </c>
      <c r="H24" s="1">
        <v>6.0100000000000001E-2</v>
      </c>
      <c r="J24" s="41">
        <v>71.5</v>
      </c>
      <c r="M24" s="1"/>
      <c r="O24" s="71" t="s">
        <v>47</v>
      </c>
      <c r="P24" s="14">
        <v>2</v>
      </c>
      <c r="Q24" s="39">
        <f t="shared" si="1"/>
        <v>155</v>
      </c>
      <c r="U24" s="1">
        <v>8.3199999999999996E-2</v>
      </c>
      <c r="W24" s="15">
        <v>462.2</v>
      </c>
      <c r="Z24" s="1"/>
      <c r="AD24" s="1">
        <v>9</v>
      </c>
      <c r="AL24" s="1"/>
    </row>
    <row r="25" spans="1:38" x14ac:dyDescent="0.3">
      <c r="B25" s="71"/>
      <c r="C25" s="73"/>
      <c r="D25" s="39"/>
      <c r="K25" s="7"/>
      <c r="M25" s="1"/>
      <c r="N25" s="67"/>
      <c r="O25" s="71" t="s">
        <v>48</v>
      </c>
      <c r="P25" s="14">
        <v>77</v>
      </c>
      <c r="Q25" s="39">
        <f t="shared" si="1"/>
        <v>232</v>
      </c>
      <c r="W25" s="15">
        <v>346.1</v>
      </c>
      <c r="X25" s="7"/>
      <c r="Z25" s="1"/>
      <c r="AD25" s="1">
        <v>10</v>
      </c>
      <c r="AJ25" s="7" t="s">
        <v>19</v>
      </c>
      <c r="AL25" s="1"/>
    </row>
    <row r="26" spans="1:38" x14ac:dyDescent="0.3">
      <c r="B26" s="71"/>
      <c r="C26" s="74"/>
      <c r="D26" s="40"/>
      <c r="E26" s="7"/>
      <c r="F26" s="7"/>
      <c r="I26" s="7"/>
      <c r="K26" s="7"/>
      <c r="M26" s="1"/>
      <c r="O26" s="71" t="s">
        <v>49</v>
      </c>
      <c r="P26" s="14">
        <v>3</v>
      </c>
      <c r="Q26" s="39">
        <f t="shared" si="1"/>
        <v>235</v>
      </c>
      <c r="R26" s="7"/>
      <c r="S26" s="7"/>
      <c r="U26" s="1">
        <v>6.9099999999999995E-2</v>
      </c>
      <c r="V26" s="7"/>
      <c r="W26" s="76">
        <v>266.10000000000002</v>
      </c>
      <c r="X26" s="7"/>
      <c r="Z26" s="1"/>
      <c r="AD26" s="7" t="s">
        <v>20</v>
      </c>
      <c r="AE26" s="7" t="e">
        <v>#DIV/0!</v>
      </c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71"/>
      <c r="C27" s="37"/>
      <c r="D27" s="37"/>
      <c r="M27" s="1"/>
      <c r="O27" s="71" t="s">
        <v>50</v>
      </c>
      <c r="P27" s="69">
        <v>6</v>
      </c>
      <c r="Q27" s="39">
        <f t="shared" si="1"/>
        <v>241</v>
      </c>
      <c r="U27" s="1">
        <v>4.6300000000000001E-2</v>
      </c>
      <c r="W27" s="15">
        <v>271.89999999999998</v>
      </c>
      <c r="Z27" s="1"/>
      <c r="AB27" s="6"/>
      <c r="AC27" s="5"/>
      <c r="AL27" s="1"/>
    </row>
    <row r="28" spans="1:38" x14ac:dyDescent="0.3">
      <c r="B28" s="71"/>
      <c r="C28" s="39"/>
      <c r="D28" s="39"/>
      <c r="M28" s="1"/>
      <c r="O28" s="71" t="s">
        <v>51</v>
      </c>
      <c r="P28" s="14">
        <v>8</v>
      </c>
      <c r="Q28" s="39">
        <f t="shared" si="1"/>
        <v>249</v>
      </c>
      <c r="W28" s="15">
        <v>359.2</v>
      </c>
      <c r="Z28" s="1"/>
      <c r="AD28" s="1">
        <v>1</v>
      </c>
      <c r="AL28" s="1"/>
    </row>
    <row r="29" spans="1:38" x14ac:dyDescent="0.3">
      <c r="B29" s="71"/>
      <c r="C29" s="39"/>
      <c r="D29" s="39"/>
      <c r="M29" s="1"/>
      <c r="N29" s="67"/>
      <c r="O29" s="71" t="s">
        <v>52</v>
      </c>
      <c r="P29" s="14">
        <v>4</v>
      </c>
      <c r="Q29" s="39">
        <f t="shared" si="1"/>
        <v>253</v>
      </c>
      <c r="U29" s="1">
        <v>7.0300000000000001E-2</v>
      </c>
      <c r="W29" s="15"/>
      <c r="Z29" s="1"/>
      <c r="AD29" s="1">
        <v>2</v>
      </c>
      <c r="AL29" s="1"/>
    </row>
    <row r="30" spans="1:38" x14ac:dyDescent="0.3">
      <c r="B30" s="71"/>
      <c r="C30" s="39"/>
      <c r="D30" s="39"/>
      <c r="E30" s="1">
        <v>3</v>
      </c>
      <c r="M30" s="1"/>
      <c r="O30" s="71" t="s">
        <v>53</v>
      </c>
      <c r="P30" s="14">
        <v>4</v>
      </c>
      <c r="Q30" s="39">
        <f t="shared" si="1"/>
        <v>257</v>
      </c>
      <c r="W30" s="15">
        <v>317.3</v>
      </c>
      <c r="Z30" s="1"/>
      <c r="AD30" s="1">
        <v>3</v>
      </c>
      <c r="AL30" s="1"/>
    </row>
    <row r="31" spans="1:38" x14ac:dyDescent="0.3">
      <c r="B31" s="71"/>
      <c r="C31" s="39"/>
      <c r="D31" s="39"/>
      <c r="E31" s="1">
        <v>4</v>
      </c>
      <c r="M31" s="1"/>
      <c r="O31" s="71" t="s">
        <v>54</v>
      </c>
      <c r="P31" s="14">
        <v>3</v>
      </c>
      <c r="Q31" s="39">
        <f t="shared" si="1"/>
        <v>260</v>
      </c>
      <c r="U31" s="1">
        <v>8.0100000000000005E-2</v>
      </c>
      <c r="W31" s="15">
        <v>316.3</v>
      </c>
      <c r="Z31" s="1"/>
      <c r="AD31" s="1">
        <v>4</v>
      </c>
      <c r="AL31" s="1"/>
    </row>
    <row r="32" spans="1:38" x14ac:dyDescent="0.3">
      <c r="B32" s="71"/>
      <c r="C32" s="39"/>
      <c r="D32" s="39"/>
      <c r="E32" s="1">
        <v>5</v>
      </c>
      <c r="M32" s="1"/>
      <c r="N32" s="67"/>
      <c r="O32" s="71" t="s">
        <v>55</v>
      </c>
      <c r="P32" s="14">
        <v>15</v>
      </c>
      <c r="Q32" s="39">
        <f t="shared" si="1"/>
        <v>275</v>
      </c>
      <c r="U32" s="1">
        <v>8.3400000000000002E-2</v>
      </c>
      <c r="W32" s="15">
        <v>280</v>
      </c>
      <c r="Z32" s="1"/>
      <c r="AD32" s="1">
        <v>5</v>
      </c>
      <c r="AL32" s="1"/>
    </row>
    <row r="33" spans="1:38" x14ac:dyDescent="0.3">
      <c r="B33" s="71"/>
      <c r="C33" s="39"/>
      <c r="D33" s="39"/>
      <c r="E33" s="1">
        <v>6</v>
      </c>
      <c r="M33" s="1"/>
      <c r="O33" s="71" t="s">
        <v>56</v>
      </c>
      <c r="P33" s="14">
        <v>6</v>
      </c>
      <c r="Q33" s="39">
        <f t="shared" si="1"/>
        <v>281</v>
      </c>
      <c r="U33" s="1">
        <v>0.05</v>
      </c>
      <c r="W33" s="15"/>
      <c r="Z33" s="1"/>
      <c r="AD33" s="1">
        <v>6</v>
      </c>
      <c r="AL33" s="1"/>
    </row>
    <row r="34" spans="1:38" x14ac:dyDescent="0.3">
      <c r="B34" s="71"/>
      <c r="C34" s="39"/>
      <c r="D34" s="39"/>
      <c r="E34" s="1">
        <v>7</v>
      </c>
      <c r="M34" s="1"/>
      <c r="O34" s="71" t="s">
        <v>57</v>
      </c>
      <c r="P34" s="14">
        <v>45</v>
      </c>
      <c r="Q34" s="39">
        <f t="shared" si="1"/>
        <v>326</v>
      </c>
      <c r="U34" s="1">
        <v>8.3500000000000005E-2</v>
      </c>
      <c r="W34" s="15">
        <v>237.1</v>
      </c>
      <c r="Z34" s="1"/>
      <c r="AD34" s="1">
        <v>7</v>
      </c>
      <c r="AL34" s="1"/>
    </row>
    <row r="35" spans="1:38" x14ac:dyDescent="0.3">
      <c r="B35" s="71"/>
      <c r="C35" s="39"/>
      <c r="D35" s="39"/>
      <c r="E35" s="1">
        <v>8</v>
      </c>
      <c r="M35" s="1"/>
      <c r="N35" s="10">
        <v>43802</v>
      </c>
      <c r="O35" s="71" t="s">
        <v>27</v>
      </c>
      <c r="P35" s="14">
        <v>1140</v>
      </c>
      <c r="Q35" s="39">
        <f t="shared" si="1"/>
        <v>1466</v>
      </c>
      <c r="W35" s="15">
        <v>70.900000000000006</v>
      </c>
      <c r="Z35" s="1"/>
      <c r="AD35" s="1">
        <v>8</v>
      </c>
      <c r="AL35" s="1"/>
    </row>
    <row r="36" spans="1:38" x14ac:dyDescent="0.3">
      <c r="A36" s="10"/>
      <c r="B36" s="71"/>
      <c r="C36" s="39"/>
      <c r="D36" s="39"/>
      <c r="E36" s="1">
        <v>9</v>
      </c>
      <c r="M36" s="1"/>
      <c r="N36" s="4"/>
      <c r="O36" s="71" t="s">
        <v>58</v>
      </c>
      <c r="P36" s="14">
        <v>2</v>
      </c>
      <c r="Q36" s="39">
        <f t="shared" si="1"/>
        <v>1468</v>
      </c>
      <c r="W36" s="15">
        <v>69.2</v>
      </c>
      <c r="Z36" s="1"/>
      <c r="AD36" s="1">
        <v>9</v>
      </c>
      <c r="AL36" s="1"/>
    </row>
    <row r="37" spans="1:38" x14ac:dyDescent="0.3">
      <c r="B37" s="71"/>
      <c r="E37" s="1">
        <v>10</v>
      </c>
      <c r="K37" s="7" t="s">
        <v>19</v>
      </c>
      <c r="M37" s="1"/>
      <c r="N37" s="6"/>
      <c r="O37" s="71" t="s">
        <v>59</v>
      </c>
      <c r="P37" s="14">
        <v>2</v>
      </c>
      <c r="Q37" s="39">
        <f t="shared" si="1"/>
        <v>1470</v>
      </c>
      <c r="W37" s="15">
        <v>63.2</v>
      </c>
      <c r="X37" s="7"/>
      <c r="Z37" s="1"/>
      <c r="AD37" s="1">
        <v>10</v>
      </c>
      <c r="AJ37" s="7" t="s">
        <v>19</v>
      </c>
      <c r="AL37" s="1"/>
    </row>
    <row r="38" spans="1:38" x14ac:dyDescent="0.3">
      <c r="B38" s="71"/>
      <c r="C38" s="43"/>
      <c r="D38" s="43"/>
      <c r="E38" s="7" t="s">
        <v>20</v>
      </c>
      <c r="F38" s="7" t="e">
        <v>#DIV/0!</v>
      </c>
      <c r="I38" s="7" t="s">
        <v>25</v>
      </c>
      <c r="J38" s="2">
        <v>0</v>
      </c>
      <c r="K38" s="7">
        <v>0</v>
      </c>
      <c r="M38" s="1"/>
      <c r="N38" s="4"/>
      <c r="O38" s="71" t="s">
        <v>60</v>
      </c>
      <c r="P38" s="14">
        <v>29</v>
      </c>
      <c r="Q38" s="39">
        <f t="shared" si="1"/>
        <v>1499</v>
      </c>
      <c r="R38" s="7"/>
      <c r="S38" s="7"/>
      <c r="U38" s="1">
        <v>9.8699999999999996E-2</v>
      </c>
      <c r="V38" s="7"/>
      <c r="W38" s="76">
        <v>62.7</v>
      </c>
      <c r="X38" s="7"/>
      <c r="Z38" s="1"/>
      <c r="AD38" s="7" t="s">
        <v>20</v>
      </c>
      <c r="AE38" s="7" t="e">
        <v>#DIV/0!</v>
      </c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71"/>
      <c r="C39" s="48"/>
      <c r="D39" s="48"/>
      <c r="M39" s="1"/>
      <c r="N39" s="4"/>
      <c r="O39" s="71" t="s">
        <v>61</v>
      </c>
      <c r="P39" s="69">
        <v>2</v>
      </c>
      <c r="Q39" s="39">
        <f t="shared" si="1"/>
        <v>1501</v>
      </c>
      <c r="U39" s="1">
        <v>0.10100000000000001</v>
      </c>
      <c r="W39" s="15">
        <v>64.400000000000006</v>
      </c>
      <c r="Z39" s="1"/>
      <c r="AB39" s="6"/>
      <c r="AC39" s="5"/>
      <c r="AL39" s="1"/>
    </row>
    <row r="40" spans="1:38" x14ac:dyDescent="0.3">
      <c r="B40" s="71"/>
      <c r="E40" s="1">
        <v>1</v>
      </c>
      <c r="M40" s="1"/>
      <c r="N40" s="4"/>
      <c r="O40" s="71" t="s">
        <v>62</v>
      </c>
      <c r="P40" s="14">
        <v>2</v>
      </c>
      <c r="Q40" s="39">
        <f t="shared" si="1"/>
        <v>1503</v>
      </c>
      <c r="U40" s="1">
        <v>7.4899999999999994E-2</v>
      </c>
      <c r="W40" s="15">
        <v>66.900000000000006</v>
      </c>
      <c r="Z40" s="1"/>
      <c r="AD40" s="1">
        <v>1</v>
      </c>
      <c r="AL40" s="1"/>
    </row>
    <row r="41" spans="1:38" x14ac:dyDescent="0.3">
      <c r="B41" s="71"/>
      <c r="C41" s="39"/>
      <c r="D41" s="39"/>
      <c r="E41" s="1">
        <v>2</v>
      </c>
      <c r="M41" s="1"/>
      <c r="N41" s="4"/>
      <c r="O41" s="71" t="s">
        <v>63</v>
      </c>
      <c r="P41" s="14">
        <v>165</v>
      </c>
      <c r="Q41" s="39">
        <f t="shared" si="1"/>
        <v>1668</v>
      </c>
      <c r="U41" s="1">
        <v>8.5900000000000004E-2</v>
      </c>
      <c r="W41" s="15">
        <v>64.599999999999994</v>
      </c>
      <c r="Z41" s="1"/>
      <c r="AD41" s="1">
        <v>2</v>
      </c>
      <c r="AL41" s="1"/>
    </row>
    <row r="42" spans="1:38" x14ac:dyDescent="0.3">
      <c r="B42" s="71"/>
      <c r="C42" s="39"/>
      <c r="D42" s="39"/>
      <c r="E42" s="1">
        <v>3</v>
      </c>
      <c r="M42" s="1"/>
      <c r="N42" s="4"/>
      <c r="O42" s="71" t="s">
        <v>64</v>
      </c>
      <c r="P42" s="14">
        <v>2</v>
      </c>
      <c r="Q42" s="39">
        <f t="shared" si="1"/>
        <v>1670</v>
      </c>
      <c r="W42" s="15">
        <v>64.599999999999994</v>
      </c>
      <c r="Z42" s="1"/>
      <c r="AD42" s="1">
        <v>3</v>
      </c>
      <c r="AL42" s="1"/>
    </row>
    <row r="43" spans="1:38" x14ac:dyDescent="0.3">
      <c r="B43" s="71"/>
      <c r="C43" s="39"/>
      <c r="D43" s="39"/>
      <c r="E43" s="1">
        <v>4</v>
      </c>
      <c r="M43" s="1"/>
      <c r="N43" s="4"/>
      <c r="O43" s="71" t="s">
        <v>65</v>
      </c>
      <c r="P43" s="14">
        <v>2</v>
      </c>
      <c r="Q43" s="39">
        <f t="shared" si="1"/>
        <v>1672</v>
      </c>
      <c r="U43" s="1">
        <v>5.6300000000000003E-2</v>
      </c>
      <c r="W43" s="15">
        <v>63.6</v>
      </c>
      <c r="Z43" s="1"/>
      <c r="AD43" s="1">
        <v>4</v>
      </c>
      <c r="AL43" s="1"/>
    </row>
    <row r="44" spans="1:38" x14ac:dyDescent="0.3">
      <c r="B44" s="71"/>
      <c r="C44" s="39"/>
      <c r="D44" s="39"/>
      <c r="E44" s="1">
        <v>5</v>
      </c>
      <c r="M44" s="1"/>
      <c r="N44" s="10" t="s">
        <v>66</v>
      </c>
      <c r="O44" s="71" t="s">
        <v>67</v>
      </c>
      <c r="P44" s="14">
        <v>1286</v>
      </c>
      <c r="Q44" s="39">
        <f t="shared" si="1"/>
        <v>2958</v>
      </c>
      <c r="W44" s="15">
        <v>59.3</v>
      </c>
      <c r="Z44" s="1"/>
      <c r="AD44" s="1">
        <v>5</v>
      </c>
      <c r="AL44" s="1"/>
    </row>
    <row r="45" spans="1:38" x14ac:dyDescent="0.3">
      <c r="C45" s="39"/>
      <c r="D45" s="39"/>
      <c r="E45" s="1">
        <v>6</v>
      </c>
      <c r="M45" s="1"/>
      <c r="N45" s="4"/>
      <c r="O45" s="71" t="s">
        <v>68</v>
      </c>
      <c r="P45" s="14">
        <v>6</v>
      </c>
      <c r="Q45" s="39">
        <f t="shared" si="1"/>
        <v>2964</v>
      </c>
      <c r="W45" s="15">
        <v>59.9</v>
      </c>
      <c r="Z45" s="1"/>
      <c r="AD45" s="1">
        <v>6</v>
      </c>
      <c r="AL45" s="1"/>
    </row>
    <row r="46" spans="1:38" x14ac:dyDescent="0.3">
      <c r="C46" s="39"/>
      <c r="D46" s="39"/>
      <c r="E46" s="1">
        <v>7</v>
      </c>
      <c r="M46" s="1"/>
      <c r="O46" s="71" t="s">
        <v>69</v>
      </c>
      <c r="P46" s="14">
        <v>2</v>
      </c>
      <c r="Q46" s="39">
        <v>2966</v>
      </c>
      <c r="W46" s="15">
        <v>59.4</v>
      </c>
      <c r="Z46" s="1"/>
      <c r="AD46" s="1">
        <v>7</v>
      </c>
      <c r="AL46" s="1"/>
    </row>
    <row r="47" spans="1:38" x14ac:dyDescent="0.3">
      <c r="C47" s="39"/>
      <c r="D47" s="39"/>
      <c r="E47" s="1">
        <v>8</v>
      </c>
      <c r="M47" s="1"/>
      <c r="N47" s="4"/>
      <c r="Q47" s="39"/>
      <c r="Z47" s="1"/>
      <c r="AD47" s="1">
        <v>8</v>
      </c>
      <c r="AL47" s="1"/>
    </row>
    <row r="48" spans="1:38" x14ac:dyDescent="0.3">
      <c r="C48" s="39"/>
      <c r="D48" s="39"/>
      <c r="E48" s="1">
        <v>9</v>
      </c>
      <c r="M48" s="1"/>
      <c r="N48" s="4"/>
      <c r="Q48" s="39"/>
      <c r="Z48" s="1"/>
      <c r="AD48" s="1">
        <v>9</v>
      </c>
      <c r="AL48" s="1"/>
    </row>
    <row r="49" spans="3:38" x14ac:dyDescent="0.3">
      <c r="C49" s="39"/>
      <c r="D49" s="39"/>
      <c r="E49" s="1">
        <v>10</v>
      </c>
      <c r="M49" s="1"/>
      <c r="N49" s="6"/>
      <c r="Q49" s="39"/>
      <c r="Z49" s="1"/>
      <c r="AD49" s="1">
        <v>10</v>
      </c>
      <c r="AL49" s="1"/>
    </row>
    <row r="50" spans="3:38" x14ac:dyDescent="0.3">
      <c r="C50" s="40"/>
      <c r="D50" s="40"/>
      <c r="E50" s="1" t="s">
        <v>20</v>
      </c>
      <c r="M50" s="1"/>
      <c r="N50" s="4"/>
      <c r="Q50" s="40"/>
      <c r="Z50" s="1"/>
      <c r="AD50" s="1" t="s">
        <v>20</v>
      </c>
      <c r="AL50" s="1"/>
    </row>
    <row r="51" spans="3:38" x14ac:dyDescent="0.3">
      <c r="C51" s="47"/>
      <c r="D51" s="47"/>
      <c r="M51" s="1"/>
      <c r="N51" s="4"/>
      <c r="Q51" s="47"/>
      <c r="Z51" s="1"/>
      <c r="AL51" s="1"/>
    </row>
    <row r="52" spans="3:38" x14ac:dyDescent="0.3">
      <c r="C52" s="39"/>
      <c r="D52" s="39"/>
      <c r="E52" s="1">
        <v>1</v>
      </c>
      <c r="M52" s="1"/>
      <c r="N52" s="4"/>
      <c r="Q52" s="39"/>
      <c r="Z52" s="1"/>
      <c r="AD52" s="1">
        <v>1</v>
      </c>
      <c r="AL52" s="1"/>
    </row>
    <row r="53" spans="3:38" x14ac:dyDescent="0.3">
      <c r="C53" s="39"/>
      <c r="D53" s="39"/>
      <c r="E53" s="1">
        <v>2</v>
      </c>
      <c r="M53" s="1"/>
      <c r="N53" s="4"/>
      <c r="Q53" s="39"/>
      <c r="Z53" s="1"/>
      <c r="AD53" s="1">
        <v>2</v>
      </c>
      <c r="AL53" s="1"/>
    </row>
    <row r="54" spans="3:38" x14ac:dyDescent="0.3">
      <c r="C54" s="39"/>
      <c r="D54" s="39"/>
      <c r="E54" s="1">
        <v>3</v>
      </c>
      <c r="M54" s="1"/>
      <c r="N54" s="4"/>
      <c r="Q54" s="39"/>
      <c r="Z54" s="1"/>
      <c r="AD54" s="1">
        <v>3</v>
      </c>
      <c r="AL54" s="1"/>
    </row>
    <row r="55" spans="3:38" x14ac:dyDescent="0.3">
      <c r="C55" s="39"/>
      <c r="D55" s="39"/>
      <c r="E55" s="1">
        <v>4</v>
      </c>
      <c r="M55" s="1"/>
      <c r="O55" s="59"/>
      <c r="Q55" s="39"/>
      <c r="Z55" s="1"/>
      <c r="AD55" s="1">
        <v>4</v>
      </c>
      <c r="AL55" s="1"/>
    </row>
    <row r="56" spans="3:38" x14ac:dyDescent="0.3">
      <c r="C56" s="39"/>
      <c r="D56" s="39"/>
      <c r="E56" s="1">
        <v>5</v>
      </c>
      <c r="M56" s="1"/>
      <c r="O56" s="59"/>
      <c r="Q56" s="39"/>
      <c r="Z56" s="1"/>
      <c r="AD56" s="1">
        <v>5</v>
      </c>
      <c r="AL56" s="1"/>
    </row>
    <row r="57" spans="3:38" x14ac:dyDescent="0.3">
      <c r="C57" s="39"/>
      <c r="D57" s="39"/>
      <c r="E57" s="1">
        <v>6</v>
      </c>
      <c r="M57" s="1"/>
      <c r="O57" s="59"/>
      <c r="Q57" s="39"/>
      <c r="Z57" s="1"/>
      <c r="AD57" s="1">
        <v>6</v>
      </c>
      <c r="AL57" s="1"/>
    </row>
    <row r="58" spans="3:38" x14ac:dyDescent="0.3">
      <c r="C58" s="39"/>
      <c r="D58" s="39"/>
      <c r="E58" s="1">
        <v>7</v>
      </c>
      <c r="M58" s="1"/>
      <c r="O58" s="59"/>
      <c r="Q58" s="39"/>
      <c r="Z58" s="1"/>
      <c r="AD58" s="1">
        <v>7</v>
      </c>
      <c r="AL58" s="1"/>
    </row>
    <row r="59" spans="3:38" x14ac:dyDescent="0.3">
      <c r="C59" s="39"/>
      <c r="D59" s="39"/>
      <c r="E59" s="1">
        <v>8</v>
      </c>
      <c r="M59" s="1"/>
      <c r="O59" s="59"/>
      <c r="Q59" s="39"/>
      <c r="Z59" s="1"/>
      <c r="AD59" s="1">
        <v>8</v>
      </c>
      <c r="AL59" s="1"/>
    </row>
    <row r="60" spans="3:38" x14ac:dyDescent="0.3">
      <c r="C60" s="39"/>
      <c r="D60" s="39"/>
      <c r="E60" s="1">
        <v>9</v>
      </c>
      <c r="M60" s="1"/>
      <c r="O60" s="59"/>
      <c r="Q60" s="39"/>
      <c r="Z60" s="1"/>
      <c r="AD60" s="1">
        <v>9</v>
      </c>
      <c r="AL60" s="1"/>
    </row>
    <row r="61" spans="3:38" x14ac:dyDescent="0.3">
      <c r="C61" s="39"/>
      <c r="D61" s="39"/>
      <c r="E61" s="1">
        <v>10</v>
      </c>
      <c r="M61" s="1"/>
      <c r="O61" s="59"/>
      <c r="Q61" s="39"/>
      <c r="Z61" s="1"/>
      <c r="AD61" s="1">
        <v>10</v>
      </c>
      <c r="AL61" s="1"/>
    </row>
    <row r="62" spans="3:38" x14ac:dyDescent="0.3">
      <c r="C62" s="40"/>
      <c r="D62" s="40"/>
      <c r="E62" s="1" t="s">
        <v>20</v>
      </c>
      <c r="M62" s="1"/>
      <c r="O62" s="59"/>
      <c r="Q62" s="40"/>
      <c r="Z62" s="1"/>
      <c r="AD62" s="1" t="s">
        <v>20</v>
      </c>
      <c r="AL62" s="1"/>
    </row>
    <row r="63" spans="3:38" x14ac:dyDescent="0.3">
      <c r="C63" s="47"/>
      <c r="D63" s="47"/>
      <c r="M63" s="1"/>
      <c r="Q63" s="47"/>
      <c r="Z63" s="1"/>
      <c r="AL63" s="1"/>
    </row>
    <row r="64" spans="3:38" x14ac:dyDescent="0.3">
      <c r="C64" s="40"/>
      <c r="D64" s="40"/>
      <c r="E64" s="1">
        <v>1</v>
      </c>
      <c r="M64" s="1"/>
      <c r="Q64" s="40"/>
      <c r="Z64" s="1"/>
      <c r="AD64" s="1">
        <v>1</v>
      </c>
      <c r="AL64" s="1"/>
    </row>
    <row r="65" spans="3:38" x14ac:dyDescent="0.3">
      <c r="C65" s="40"/>
      <c r="D65" s="40"/>
      <c r="E65" s="1">
        <v>2</v>
      </c>
      <c r="M65" s="1"/>
      <c r="Q65" s="40"/>
      <c r="Z65" s="1"/>
      <c r="AD65" s="1">
        <v>2</v>
      </c>
      <c r="AL65" s="1"/>
    </row>
    <row r="66" spans="3:38" x14ac:dyDescent="0.3">
      <c r="C66" s="40"/>
      <c r="D66" s="40"/>
      <c r="E66" s="1">
        <v>3</v>
      </c>
      <c r="M66" s="1"/>
      <c r="Q66" s="40"/>
      <c r="Z66" s="1"/>
      <c r="AD66" s="1">
        <v>3</v>
      </c>
      <c r="AL66" s="1"/>
    </row>
    <row r="67" spans="3:38" x14ac:dyDescent="0.3">
      <c r="C67" s="40"/>
      <c r="D67" s="40"/>
      <c r="E67" s="1">
        <v>4</v>
      </c>
      <c r="M67" s="1"/>
      <c r="Q67" s="40"/>
      <c r="Z67" s="1"/>
      <c r="AD67" s="1">
        <v>4</v>
      </c>
      <c r="AL67" s="1"/>
    </row>
    <row r="68" spans="3:38" x14ac:dyDescent="0.3">
      <c r="E68" s="1">
        <v>5</v>
      </c>
      <c r="M68" s="1"/>
      <c r="Z68" s="1"/>
      <c r="AD68" s="1">
        <v>5</v>
      </c>
      <c r="AL68" s="1"/>
    </row>
    <row r="69" spans="3:38" x14ac:dyDescent="0.3">
      <c r="C69" s="39"/>
      <c r="D69" s="39"/>
      <c r="E69" s="1">
        <v>6</v>
      </c>
      <c r="M69" s="1"/>
      <c r="Q69" s="39"/>
      <c r="Z69" s="1"/>
      <c r="AD69" s="1">
        <v>6</v>
      </c>
      <c r="AL69" s="1"/>
    </row>
    <row r="70" spans="3:38" x14ac:dyDescent="0.3">
      <c r="C70" s="39"/>
      <c r="D70" s="39"/>
      <c r="E70" s="1">
        <v>7</v>
      </c>
      <c r="M70" s="1"/>
      <c r="Q70" s="39"/>
      <c r="Z70" s="1"/>
      <c r="AD70" s="1">
        <v>7</v>
      </c>
      <c r="AL70" s="1"/>
    </row>
    <row r="71" spans="3:38" x14ac:dyDescent="0.3">
      <c r="E71" s="1">
        <v>8</v>
      </c>
      <c r="M71" s="1"/>
      <c r="Z71" s="1"/>
      <c r="AD71" s="1">
        <v>8</v>
      </c>
      <c r="AL71" s="1"/>
    </row>
    <row r="72" spans="3:38" x14ac:dyDescent="0.3">
      <c r="E72" s="1">
        <v>9</v>
      </c>
      <c r="M72" s="1"/>
      <c r="Z72" s="1"/>
      <c r="AD72" s="1">
        <v>9</v>
      </c>
      <c r="AL72" s="1"/>
    </row>
    <row r="73" spans="3:38" x14ac:dyDescent="0.3">
      <c r="E73" s="1">
        <v>10</v>
      </c>
      <c r="M73" s="1"/>
      <c r="Z73" s="1"/>
      <c r="AD73" s="1">
        <v>10</v>
      </c>
      <c r="AL73" s="1"/>
    </row>
    <row r="74" spans="3:38" x14ac:dyDescent="0.3">
      <c r="C74" s="40"/>
      <c r="D74" s="40"/>
      <c r="E74" s="1" t="s">
        <v>20</v>
      </c>
      <c r="M74" s="1"/>
      <c r="Q74" s="40"/>
      <c r="Z74" s="1"/>
      <c r="AD74" s="1" t="s">
        <v>20</v>
      </c>
      <c r="AL74" s="1"/>
    </row>
    <row r="75" spans="3:38" x14ac:dyDescent="0.3">
      <c r="C75" s="47"/>
      <c r="D75" s="47"/>
      <c r="M75" s="1"/>
      <c r="Q75" s="47"/>
      <c r="Z75" s="1"/>
      <c r="AL75" s="1"/>
    </row>
    <row r="76" spans="3:38" x14ac:dyDescent="0.3">
      <c r="E76" s="1">
        <v>1</v>
      </c>
      <c r="M76" s="1"/>
      <c r="Z76" s="1"/>
      <c r="AD76" s="1">
        <v>1</v>
      </c>
      <c r="AL76" s="1"/>
    </row>
    <row r="77" spans="3:38" x14ac:dyDescent="0.3">
      <c r="E77" s="1">
        <v>2</v>
      </c>
      <c r="M77" s="1"/>
      <c r="Z77" s="1"/>
      <c r="AD77" s="1">
        <v>2</v>
      </c>
      <c r="AL77" s="1"/>
    </row>
    <row r="78" spans="3:38" x14ac:dyDescent="0.3">
      <c r="E78" s="1">
        <v>3</v>
      </c>
      <c r="M78" s="1"/>
      <c r="Z78" s="1"/>
      <c r="AD78" s="1">
        <v>3</v>
      </c>
      <c r="AL78" s="1"/>
    </row>
    <row r="79" spans="3:38" x14ac:dyDescent="0.3">
      <c r="E79" s="1">
        <v>4</v>
      </c>
      <c r="M79" s="1"/>
      <c r="Z79" s="1"/>
      <c r="AD79" s="1">
        <v>4</v>
      </c>
      <c r="AL79" s="1"/>
    </row>
    <row r="80" spans="3:38" x14ac:dyDescent="0.3">
      <c r="E80" s="1">
        <v>5</v>
      </c>
      <c r="M80" s="1"/>
      <c r="Z80" s="1"/>
      <c r="AD80" s="1">
        <v>5</v>
      </c>
      <c r="AL80" s="1"/>
    </row>
    <row r="81" spans="5:38" x14ac:dyDescent="0.3">
      <c r="E81" s="1">
        <v>6</v>
      </c>
      <c r="M81" s="1"/>
      <c r="Z81" s="1"/>
      <c r="AD81" s="1">
        <v>6</v>
      </c>
      <c r="AL81" s="1"/>
    </row>
    <row r="82" spans="5:38" x14ac:dyDescent="0.3">
      <c r="E82" s="1">
        <v>7</v>
      </c>
      <c r="M82" s="1"/>
      <c r="Z82" s="1"/>
      <c r="AD82" s="1">
        <v>7</v>
      </c>
      <c r="AL82" s="1"/>
    </row>
    <row r="83" spans="5:38" x14ac:dyDescent="0.3">
      <c r="E83" s="1">
        <v>8</v>
      </c>
      <c r="M83" s="1"/>
      <c r="Z83" s="1"/>
      <c r="AD83" s="1">
        <v>8</v>
      </c>
      <c r="AL83" s="1"/>
    </row>
    <row r="84" spans="5:38" x14ac:dyDescent="0.3">
      <c r="E84" s="1">
        <v>9</v>
      </c>
      <c r="M84" s="1"/>
      <c r="Z84" s="1"/>
      <c r="AD84" s="1">
        <v>9</v>
      </c>
      <c r="AL84" s="1"/>
    </row>
    <row r="85" spans="5:38" x14ac:dyDescent="0.3">
      <c r="E85" s="1">
        <v>10</v>
      </c>
      <c r="M85" s="1"/>
      <c r="Z85" s="1"/>
      <c r="AD85" s="1">
        <v>10</v>
      </c>
      <c r="AL85" s="1"/>
    </row>
    <row r="86" spans="5:38" x14ac:dyDescent="0.3">
      <c r="E86" s="1" t="s">
        <v>20</v>
      </c>
      <c r="M86" s="1"/>
      <c r="Z86" s="1"/>
      <c r="AD86" s="1" t="s">
        <v>20</v>
      </c>
      <c r="AL86" s="1"/>
    </row>
    <row r="87" spans="5:38" x14ac:dyDescent="0.3">
      <c r="M87" s="1"/>
      <c r="Z87" s="1"/>
      <c r="AL87" s="1"/>
    </row>
    <row r="88" spans="5:38" x14ac:dyDescent="0.3">
      <c r="E88" s="1">
        <v>1</v>
      </c>
      <c r="M88" s="1"/>
      <c r="Z88" s="1"/>
      <c r="AD88" s="1">
        <v>1</v>
      </c>
      <c r="AL88" s="1"/>
    </row>
    <row r="89" spans="5:38" x14ac:dyDescent="0.3">
      <c r="E89" s="1">
        <v>2</v>
      </c>
      <c r="M89" s="1"/>
      <c r="Z89" s="1"/>
      <c r="AD89" s="1">
        <v>2</v>
      </c>
      <c r="AL89" s="1"/>
    </row>
    <row r="90" spans="5:38" x14ac:dyDescent="0.3">
      <c r="E90" s="1">
        <v>3</v>
      </c>
      <c r="M90" s="1"/>
      <c r="Z90" s="1"/>
      <c r="AD90" s="1">
        <v>3</v>
      </c>
      <c r="AL90" s="1"/>
    </row>
    <row r="91" spans="5:38" x14ac:dyDescent="0.3">
      <c r="E91" s="1">
        <v>4</v>
      </c>
      <c r="M91" s="1"/>
      <c r="Z91" s="1"/>
      <c r="AD91" s="1">
        <v>4</v>
      </c>
      <c r="AL91" s="1"/>
    </row>
    <row r="92" spans="5:38" x14ac:dyDescent="0.3">
      <c r="E92" s="1">
        <v>5</v>
      </c>
      <c r="M92" s="1"/>
      <c r="Z92" s="1"/>
      <c r="AD92" s="1">
        <v>5</v>
      </c>
      <c r="AL92" s="1"/>
    </row>
    <row r="93" spans="5:38" x14ac:dyDescent="0.3">
      <c r="E93" s="1">
        <v>6</v>
      </c>
      <c r="M93" s="1"/>
      <c r="Z93" s="1"/>
      <c r="AD93" s="1">
        <v>6</v>
      </c>
      <c r="AL93" s="1"/>
    </row>
    <row r="94" spans="5:38" x14ac:dyDescent="0.3">
      <c r="E94" s="1">
        <v>7</v>
      </c>
      <c r="M94" s="1"/>
      <c r="Z94" s="1"/>
      <c r="AD94" s="1">
        <v>7</v>
      </c>
      <c r="AL94" s="1"/>
    </row>
    <row r="95" spans="5:38" x14ac:dyDescent="0.3">
      <c r="E95" s="1">
        <v>8</v>
      </c>
      <c r="M95" s="1"/>
      <c r="Z95" s="1"/>
      <c r="AD95" s="1">
        <v>8</v>
      </c>
      <c r="AL95" s="1"/>
    </row>
    <row r="96" spans="5:38" x14ac:dyDescent="0.3">
      <c r="E96" s="1">
        <v>9</v>
      </c>
      <c r="M96" s="1"/>
      <c r="Z96" s="1"/>
      <c r="AD96" s="1">
        <v>9</v>
      </c>
      <c r="AL96" s="1"/>
    </row>
    <row r="97" spans="5:38" x14ac:dyDescent="0.3">
      <c r="E97" s="1">
        <v>10</v>
      </c>
      <c r="M97" s="1"/>
      <c r="Z97" s="1"/>
      <c r="AD97" s="1">
        <v>10</v>
      </c>
      <c r="AL97" s="1"/>
    </row>
    <row r="98" spans="5:38" x14ac:dyDescent="0.3">
      <c r="E98" s="1" t="s">
        <v>20</v>
      </c>
      <c r="M98" s="1"/>
      <c r="Z98" s="1"/>
      <c r="AD98" s="1" t="s">
        <v>20</v>
      </c>
      <c r="AL98" s="1"/>
    </row>
    <row r="99" spans="5:38" x14ac:dyDescent="0.3">
      <c r="M99" s="1"/>
      <c r="Z99" s="1"/>
      <c r="AL99" s="1"/>
    </row>
    <row r="100" spans="5:38" x14ac:dyDescent="0.3">
      <c r="E100" s="1">
        <v>1</v>
      </c>
      <c r="M100" s="1"/>
      <c r="Z100" s="1"/>
      <c r="AD100" s="1">
        <v>1</v>
      </c>
      <c r="AL100" s="1"/>
    </row>
    <row r="101" spans="5:38" x14ac:dyDescent="0.3">
      <c r="E101" s="1">
        <v>2</v>
      </c>
      <c r="M101" s="1"/>
      <c r="Z101" s="1"/>
      <c r="AD101" s="1">
        <v>2</v>
      </c>
      <c r="AL101" s="1"/>
    </row>
    <row r="102" spans="5:38" x14ac:dyDescent="0.3">
      <c r="E102" s="1">
        <v>3</v>
      </c>
      <c r="M102" s="1"/>
      <c r="Z102" s="1"/>
      <c r="AD102" s="1">
        <v>3</v>
      </c>
      <c r="AL102" s="1"/>
    </row>
    <row r="103" spans="5:38" x14ac:dyDescent="0.3">
      <c r="E103" s="1">
        <v>4</v>
      </c>
      <c r="M103" s="1"/>
      <c r="Z103" s="1"/>
      <c r="AD103" s="1">
        <v>4</v>
      </c>
      <c r="AL103" s="1"/>
    </row>
    <row r="104" spans="5:38" x14ac:dyDescent="0.3">
      <c r="E104" s="1">
        <v>5</v>
      </c>
      <c r="M104" s="1"/>
      <c r="Z104" s="1"/>
      <c r="AD104" s="1">
        <v>5</v>
      </c>
      <c r="AL104" s="1"/>
    </row>
    <row r="105" spans="5:38" x14ac:dyDescent="0.3">
      <c r="E105" s="1">
        <v>6</v>
      </c>
      <c r="M105" s="1"/>
      <c r="R105" s="1">
        <v>6</v>
      </c>
      <c r="Z105" s="1"/>
      <c r="AD105" s="1">
        <v>6</v>
      </c>
      <c r="AL105" s="1"/>
    </row>
    <row r="106" spans="5:38" x14ac:dyDescent="0.3">
      <c r="E106" s="1">
        <v>7</v>
      </c>
      <c r="M106" s="1"/>
      <c r="R106" s="1">
        <v>7</v>
      </c>
      <c r="Z106" s="1"/>
      <c r="AD106" s="1">
        <v>7</v>
      </c>
      <c r="AL106" s="1"/>
    </row>
    <row r="107" spans="5:38" x14ac:dyDescent="0.3">
      <c r="E107" s="1">
        <v>8</v>
      </c>
      <c r="M107" s="1"/>
      <c r="R107" s="1">
        <v>8</v>
      </c>
      <c r="Z107" s="1"/>
      <c r="AD107" s="1">
        <v>8</v>
      </c>
      <c r="AL107" s="1"/>
    </row>
    <row r="108" spans="5:38" x14ac:dyDescent="0.3">
      <c r="E108" s="1">
        <v>9</v>
      </c>
      <c r="M108" s="1"/>
      <c r="R108" s="1">
        <v>9</v>
      </c>
      <c r="Z108" s="1"/>
      <c r="AD108" s="1">
        <v>9</v>
      </c>
      <c r="AL108" s="1"/>
    </row>
    <row r="109" spans="5:38" x14ac:dyDescent="0.3">
      <c r="E109" s="1">
        <v>10</v>
      </c>
      <c r="M109" s="1"/>
      <c r="R109" s="1">
        <v>10</v>
      </c>
      <c r="Z109" s="1"/>
      <c r="AD109" s="1">
        <v>10</v>
      </c>
      <c r="AL109" s="1"/>
    </row>
    <row r="110" spans="5:38" x14ac:dyDescent="0.3">
      <c r="E110" s="1" t="s">
        <v>20</v>
      </c>
      <c r="M110" s="1"/>
      <c r="R110" s="1" t="s">
        <v>20</v>
      </c>
      <c r="Z110" s="1"/>
      <c r="AD110" s="1" t="s">
        <v>20</v>
      </c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L112"/>
  <sheetViews>
    <sheetView topLeftCell="C1" workbookViewId="0">
      <selection activeCell="J17" sqref="J17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9" width="9.109375" style="1"/>
    <col min="10" max="10" width="14.5546875" style="49" customWidth="1"/>
    <col min="11" max="12" width="9.109375" style="1"/>
    <col min="14" max="14" width="9.6640625" bestFit="1" customWidth="1"/>
    <col min="15" max="15" width="10.88671875" style="4" customWidth="1"/>
    <col min="16" max="16" width="12" style="13" bestFit="1" customWidth="1"/>
    <col min="17" max="17" width="7.88671875" style="82" bestFit="1" customWidth="1"/>
    <col min="18" max="18" width="8.33203125" style="15" bestFit="1" customWidth="1"/>
    <col min="19" max="19" width="8.88671875" style="1" bestFit="1" customWidth="1"/>
    <col min="20" max="20" width="6.109375" style="1" bestFit="1" customWidth="1"/>
    <col min="21" max="21" width="7" style="17" bestFit="1" customWidth="1"/>
    <col min="22" max="22" width="10.44140625" style="17" bestFit="1" customWidth="1"/>
    <col min="23" max="23" width="14.5546875" style="1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8" t="s">
        <v>70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O1" s="158" t="s">
        <v>70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B1" s="158"/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38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62" t="s">
        <v>11</v>
      </c>
      <c r="K3" s="2"/>
      <c r="L3" s="2"/>
      <c r="M3" s="2"/>
      <c r="O3" s="6" t="s">
        <v>17</v>
      </c>
      <c r="P3" s="78" t="s">
        <v>24</v>
      </c>
      <c r="Q3" s="37" t="s">
        <v>5</v>
      </c>
      <c r="R3" s="62" t="s">
        <v>6</v>
      </c>
      <c r="S3" s="8" t="s">
        <v>7</v>
      </c>
      <c r="T3" s="8" t="s">
        <v>8</v>
      </c>
      <c r="U3" s="26" t="s">
        <v>9</v>
      </c>
      <c r="V3" s="83" t="s">
        <v>10</v>
      </c>
      <c r="W3" s="8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67">
        <v>43525</v>
      </c>
      <c r="B4" s="52">
        <v>0.52638888888888891</v>
      </c>
      <c r="C4" s="68">
        <v>0</v>
      </c>
      <c r="D4" s="14">
        <v>0</v>
      </c>
      <c r="H4" s="15">
        <v>1.7899999999999999E-2</v>
      </c>
      <c r="J4" s="41"/>
      <c r="K4" s="41">
        <v>414.9</v>
      </c>
      <c r="M4" s="1"/>
      <c r="N4" s="80"/>
      <c r="O4" s="81">
        <v>43529</v>
      </c>
      <c r="P4" s="79">
        <v>0.52500000000000002</v>
      </c>
      <c r="Q4" s="40">
        <v>0</v>
      </c>
      <c r="R4" s="14">
        <v>0</v>
      </c>
      <c r="U4" s="17">
        <v>1.7500000000000002E-2</v>
      </c>
      <c r="V4" s="17">
        <v>1011.4</v>
      </c>
      <c r="W4" s="15"/>
      <c r="Z4" s="1"/>
      <c r="AL4" s="1"/>
    </row>
    <row r="5" spans="1:38" x14ac:dyDescent="0.3">
      <c r="B5" s="52">
        <v>0.52777777777777779</v>
      </c>
      <c r="C5" s="39">
        <v>2</v>
      </c>
      <c r="D5" s="39">
        <f>SUM(E5,C5)</f>
        <v>2</v>
      </c>
      <c r="E5" s="68">
        <v>0</v>
      </c>
      <c r="H5" s="15"/>
      <c r="J5" s="41">
        <v>482.1</v>
      </c>
      <c r="K5" s="41">
        <v>482.1</v>
      </c>
      <c r="M5" s="1"/>
      <c r="O5" s="66"/>
      <c r="P5" s="79">
        <v>0.52569444444444446</v>
      </c>
      <c r="Q5" s="40">
        <v>1</v>
      </c>
      <c r="R5" s="14">
        <f>SUM(R4,Q5)</f>
        <v>1</v>
      </c>
      <c r="U5" s="17">
        <v>1.84E-2</v>
      </c>
      <c r="V5" s="17">
        <v>853.3</v>
      </c>
      <c r="W5" s="15"/>
      <c r="Z5" s="1"/>
      <c r="AL5" s="1"/>
    </row>
    <row r="6" spans="1:38" x14ac:dyDescent="0.3">
      <c r="B6" s="52">
        <v>0.52916666666666667</v>
      </c>
      <c r="C6" s="39">
        <v>2</v>
      </c>
      <c r="D6" s="39">
        <f t="shared" ref="D6:D41" si="0">SUM(D5,C6)</f>
        <v>4</v>
      </c>
      <c r="H6" s="15">
        <v>2.98E-2</v>
      </c>
      <c r="J6" s="41">
        <v>512.1</v>
      </c>
      <c r="K6" s="41">
        <v>512.1</v>
      </c>
      <c r="M6" s="1"/>
      <c r="O6" s="66"/>
      <c r="P6" s="79">
        <v>0.52708333333333335</v>
      </c>
      <c r="Q6" s="40">
        <v>2</v>
      </c>
      <c r="R6" s="14">
        <f t="shared" ref="R6:R50" si="1">SUM(R5,Q6)</f>
        <v>3</v>
      </c>
      <c r="U6" s="17">
        <v>2.5100000000000001E-2</v>
      </c>
      <c r="V6" s="17">
        <v>1024.4000000000001</v>
      </c>
      <c r="W6" s="15"/>
      <c r="Z6" s="1"/>
      <c r="AL6" s="1"/>
    </row>
    <row r="7" spans="1:38" x14ac:dyDescent="0.3">
      <c r="B7" s="52">
        <v>0.53125</v>
      </c>
      <c r="C7" s="39">
        <v>3</v>
      </c>
      <c r="D7" s="39">
        <f t="shared" si="0"/>
        <v>7</v>
      </c>
      <c r="H7" s="15">
        <v>3.4700000000000002E-2</v>
      </c>
      <c r="J7" s="41">
        <v>448.4</v>
      </c>
      <c r="K7" s="41">
        <v>448.4</v>
      </c>
      <c r="M7" s="1"/>
      <c r="O7" s="52"/>
      <c r="P7" s="79">
        <v>0.53472222222222221</v>
      </c>
      <c r="Q7" s="40">
        <v>11</v>
      </c>
      <c r="R7" s="14">
        <f t="shared" si="1"/>
        <v>14</v>
      </c>
      <c r="U7" s="17">
        <v>2.46E-2</v>
      </c>
      <c r="V7" s="17">
        <v>753.9</v>
      </c>
      <c r="W7" s="15"/>
      <c r="Z7" s="1"/>
      <c r="AL7" s="1"/>
    </row>
    <row r="8" spans="1:38" x14ac:dyDescent="0.3">
      <c r="B8" s="52">
        <v>0.53333333333333333</v>
      </c>
      <c r="C8" s="39">
        <v>3</v>
      </c>
      <c r="D8" s="39">
        <f t="shared" si="0"/>
        <v>10</v>
      </c>
      <c r="H8" s="15">
        <v>4.1700000000000001E-2</v>
      </c>
      <c r="J8" s="41">
        <v>551.5</v>
      </c>
      <c r="K8" s="41">
        <v>551.5</v>
      </c>
      <c r="M8" s="1"/>
      <c r="O8" s="52"/>
      <c r="P8" s="79">
        <v>0.53680555555555554</v>
      </c>
      <c r="Q8" s="40">
        <v>3</v>
      </c>
      <c r="R8" s="14">
        <f t="shared" si="1"/>
        <v>17</v>
      </c>
      <c r="V8" s="17">
        <v>781</v>
      </c>
      <c r="W8" s="15"/>
      <c r="Z8" s="1"/>
      <c r="AL8" s="1"/>
    </row>
    <row r="9" spans="1:38" x14ac:dyDescent="0.3">
      <c r="B9" s="52">
        <v>0.53472222222222221</v>
      </c>
      <c r="C9" s="39">
        <v>2</v>
      </c>
      <c r="D9" s="39">
        <f t="shared" si="0"/>
        <v>12</v>
      </c>
      <c r="H9" s="15">
        <v>3.1800000000000002E-2</v>
      </c>
      <c r="J9" s="41"/>
      <c r="K9" s="41">
        <v>555.6</v>
      </c>
      <c r="M9" s="1"/>
      <c r="O9" s="52"/>
      <c r="P9" s="79">
        <v>0.5395833333333333</v>
      </c>
      <c r="Q9" s="40">
        <v>4</v>
      </c>
      <c r="R9" s="14">
        <f t="shared" si="1"/>
        <v>21</v>
      </c>
      <c r="U9" s="17">
        <v>2.76E-2</v>
      </c>
      <c r="V9" s="17">
        <v>774.9</v>
      </c>
      <c r="W9" s="15"/>
      <c r="Z9" s="1"/>
      <c r="AL9" s="1"/>
    </row>
    <row r="10" spans="1:38" x14ac:dyDescent="0.3">
      <c r="B10" s="52">
        <v>0.53611111111111109</v>
      </c>
      <c r="C10" s="39">
        <v>3</v>
      </c>
      <c r="D10" s="39">
        <f t="shared" si="0"/>
        <v>15</v>
      </c>
      <c r="H10" s="15">
        <v>5.8900000000000001E-2</v>
      </c>
      <c r="J10" s="41"/>
      <c r="K10" s="41">
        <v>522.1</v>
      </c>
      <c r="M10" s="1"/>
      <c r="O10" s="52"/>
      <c r="P10" s="79">
        <v>0.54097222222222219</v>
      </c>
      <c r="Q10" s="40">
        <v>2</v>
      </c>
      <c r="R10" s="14">
        <f t="shared" si="1"/>
        <v>23</v>
      </c>
      <c r="V10" s="17">
        <v>735.2</v>
      </c>
      <c r="W10" s="15"/>
      <c r="Z10" s="1"/>
      <c r="AL10" s="1"/>
    </row>
    <row r="11" spans="1:38" x14ac:dyDescent="0.3">
      <c r="B11" s="52">
        <v>0.5444444444444444</v>
      </c>
      <c r="C11" s="39">
        <v>6</v>
      </c>
      <c r="D11" s="39">
        <f t="shared" si="0"/>
        <v>21</v>
      </c>
      <c r="H11" s="15">
        <v>3.1899999999999998E-2</v>
      </c>
      <c r="J11" s="41">
        <v>375.6</v>
      </c>
      <c r="K11" s="41">
        <v>375.6</v>
      </c>
      <c r="M11" s="1"/>
      <c r="O11" s="52"/>
      <c r="P11" s="79">
        <v>0.58819444444444446</v>
      </c>
      <c r="Q11" s="40">
        <v>68</v>
      </c>
      <c r="R11" s="14">
        <f t="shared" si="1"/>
        <v>91</v>
      </c>
      <c r="U11" s="17">
        <v>0.03</v>
      </c>
      <c r="V11" s="17">
        <v>717.2</v>
      </c>
      <c r="W11" s="15"/>
      <c r="Z11" s="1"/>
      <c r="AL11" s="1"/>
    </row>
    <row r="12" spans="1:38" x14ac:dyDescent="0.3">
      <c r="B12" s="52">
        <v>0.54791666666666672</v>
      </c>
      <c r="C12" s="39">
        <v>5</v>
      </c>
      <c r="D12" s="39">
        <f t="shared" si="0"/>
        <v>26</v>
      </c>
      <c r="H12" s="15">
        <v>3.4799999999999998E-2</v>
      </c>
      <c r="J12" s="41">
        <v>372.2</v>
      </c>
      <c r="K12" s="41">
        <v>372.2</v>
      </c>
      <c r="M12" s="1"/>
      <c r="O12" s="52"/>
      <c r="P12" s="79">
        <v>0.59375</v>
      </c>
      <c r="Q12" s="40">
        <v>8</v>
      </c>
      <c r="R12" s="14">
        <f t="shared" si="1"/>
        <v>99</v>
      </c>
      <c r="U12" s="17">
        <v>0.50800000000000001</v>
      </c>
      <c r="V12" s="17">
        <v>862.7</v>
      </c>
      <c r="W12" s="15"/>
      <c r="Z12" s="1"/>
      <c r="AL12" s="1"/>
    </row>
    <row r="13" spans="1:38" x14ac:dyDescent="0.3">
      <c r="B13" s="52">
        <v>0.5493055555555556</v>
      </c>
      <c r="C13" s="40">
        <v>2</v>
      </c>
      <c r="D13" s="39">
        <f t="shared" si="0"/>
        <v>28</v>
      </c>
      <c r="H13" s="15">
        <v>3.4500000000000003E-2</v>
      </c>
      <c r="J13" s="41"/>
      <c r="K13" s="41">
        <v>504.3</v>
      </c>
      <c r="M13" s="1"/>
      <c r="O13" s="52"/>
      <c r="P13" s="79">
        <v>0.59513888888888888</v>
      </c>
      <c r="Q13" s="40">
        <v>2</v>
      </c>
      <c r="R13" s="14">
        <f t="shared" si="1"/>
        <v>101</v>
      </c>
      <c r="V13" s="17">
        <v>797.3</v>
      </c>
      <c r="X13" s="7"/>
      <c r="Z13" s="1"/>
      <c r="AJ13" s="7" t="s">
        <v>19</v>
      </c>
      <c r="AL13" s="1"/>
    </row>
    <row r="14" spans="1:38" x14ac:dyDescent="0.3">
      <c r="B14" s="52">
        <v>0.54999999999999993</v>
      </c>
      <c r="C14" s="40">
        <v>1</v>
      </c>
      <c r="D14" s="39">
        <f t="shared" si="0"/>
        <v>29</v>
      </c>
      <c r="E14" s="7"/>
      <c r="F14" s="7"/>
      <c r="H14" s="15">
        <v>3.4200000000000001E-2</v>
      </c>
      <c r="I14" s="7"/>
      <c r="K14" s="49">
        <v>526</v>
      </c>
      <c r="M14" s="1"/>
      <c r="N14" s="67"/>
      <c r="O14" s="66"/>
      <c r="P14" s="79">
        <v>0.61944444444444446</v>
      </c>
      <c r="Q14" s="40">
        <v>35</v>
      </c>
      <c r="R14" s="14">
        <f t="shared" si="1"/>
        <v>136</v>
      </c>
      <c r="S14" s="7"/>
      <c r="V14" s="84">
        <v>695.5</v>
      </c>
      <c r="W14" s="7"/>
      <c r="X14" s="7"/>
      <c r="Z14" s="1"/>
      <c r="AD14" s="7"/>
      <c r="AE14" s="7"/>
      <c r="AH14" s="7" t="s">
        <v>25</v>
      </c>
      <c r="AI14" s="7">
        <v>0</v>
      </c>
      <c r="AJ14" s="7">
        <v>0</v>
      </c>
      <c r="AL14" s="1"/>
    </row>
    <row r="15" spans="1:38" x14ac:dyDescent="0.3">
      <c r="A15" s="6"/>
      <c r="B15" s="52">
        <v>0.55277777777777781</v>
      </c>
      <c r="C15" s="46">
        <v>4</v>
      </c>
      <c r="D15" s="39">
        <f t="shared" si="0"/>
        <v>33</v>
      </c>
      <c r="H15" s="15">
        <v>4.4999999999999998E-2</v>
      </c>
      <c r="K15" s="49">
        <v>512.20000000000005</v>
      </c>
      <c r="M15" s="1"/>
      <c r="O15" s="66"/>
      <c r="P15" s="79">
        <v>0.62222222222222223</v>
      </c>
      <c r="Q15" s="46">
        <v>4</v>
      </c>
      <c r="R15" s="14">
        <f t="shared" si="1"/>
        <v>140</v>
      </c>
      <c r="V15" s="17">
        <v>715.4</v>
      </c>
      <c r="Z15" s="1"/>
      <c r="AB15" s="6"/>
      <c r="AC15" s="5"/>
      <c r="AL15" s="1"/>
    </row>
    <row r="16" spans="1:38" ht="13.5" customHeight="1" x14ac:dyDescent="0.3">
      <c r="A16" s="67"/>
      <c r="B16" s="52">
        <v>0.55486111111111114</v>
      </c>
      <c r="C16" s="46">
        <v>3</v>
      </c>
      <c r="D16" s="39">
        <f t="shared" si="0"/>
        <v>36</v>
      </c>
      <c r="H16" s="15">
        <v>8.8900000000000007E-2</v>
      </c>
      <c r="J16" s="49">
        <v>416.3</v>
      </c>
      <c r="K16" s="49">
        <v>416.3</v>
      </c>
      <c r="M16" s="1"/>
      <c r="O16" s="66"/>
      <c r="P16" s="79">
        <v>0.62291666666666667</v>
      </c>
      <c r="Q16" s="46">
        <v>1</v>
      </c>
      <c r="R16" s="14">
        <f t="shared" si="1"/>
        <v>141</v>
      </c>
      <c r="V16" s="17">
        <v>657.4</v>
      </c>
      <c r="Z16" s="1"/>
      <c r="AL16" s="1"/>
    </row>
    <row r="17" spans="1:38" x14ac:dyDescent="0.3">
      <c r="B17" s="52">
        <v>0.55625000000000002</v>
      </c>
      <c r="C17" s="46">
        <v>2</v>
      </c>
      <c r="D17" s="39">
        <f t="shared" si="0"/>
        <v>38</v>
      </c>
      <c r="H17" s="15"/>
      <c r="K17" s="49">
        <v>476.4</v>
      </c>
      <c r="M17" s="1"/>
      <c r="O17" s="66"/>
      <c r="P17" s="79">
        <v>0.6777777777777777</v>
      </c>
      <c r="Q17" s="46">
        <v>79</v>
      </c>
      <c r="R17" s="14">
        <f t="shared" si="1"/>
        <v>220</v>
      </c>
      <c r="V17" s="17">
        <v>464</v>
      </c>
      <c r="Z17" s="1"/>
      <c r="AL17" s="1"/>
    </row>
    <row r="18" spans="1:38" x14ac:dyDescent="0.3">
      <c r="B18" s="52">
        <v>0.55763888888888891</v>
      </c>
      <c r="C18" s="46">
        <v>2</v>
      </c>
      <c r="D18" s="39">
        <f t="shared" si="0"/>
        <v>40</v>
      </c>
      <c r="H18" s="15"/>
      <c r="K18" s="49">
        <v>518.20000000000005</v>
      </c>
      <c r="M18" s="1"/>
      <c r="O18" s="66"/>
      <c r="P18" s="79">
        <v>0.6791666666666667</v>
      </c>
      <c r="Q18" s="46">
        <v>2</v>
      </c>
      <c r="R18" s="14">
        <f t="shared" si="1"/>
        <v>222</v>
      </c>
      <c r="U18" s="17">
        <v>3.3700000000000001E-2</v>
      </c>
      <c r="V18" s="17">
        <v>500</v>
      </c>
      <c r="Z18" s="1"/>
      <c r="AL18" s="1"/>
    </row>
    <row r="19" spans="1:38" x14ac:dyDescent="0.3">
      <c r="B19" s="52">
        <v>0.56597222222222221</v>
      </c>
      <c r="C19" s="46">
        <v>12</v>
      </c>
      <c r="D19" s="39">
        <f t="shared" si="0"/>
        <v>52</v>
      </c>
      <c r="H19" s="15"/>
      <c r="K19" s="49">
        <v>529.70000000000005</v>
      </c>
      <c r="M19" s="1"/>
      <c r="O19" s="52"/>
      <c r="P19" s="79">
        <v>0.68125000000000002</v>
      </c>
      <c r="Q19" s="46">
        <v>2</v>
      </c>
      <c r="R19" s="14">
        <f t="shared" si="1"/>
        <v>224</v>
      </c>
      <c r="U19" s="17">
        <v>4.6199999999999998E-2</v>
      </c>
      <c r="V19" s="17">
        <v>402.4</v>
      </c>
      <c r="Z19" s="1"/>
      <c r="AL19" s="1"/>
    </row>
    <row r="20" spans="1:38" x14ac:dyDescent="0.3">
      <c r="A20" s="67"/>
      <c r="B20" s="52">
        <v>0.56874999999999998</v>
      </c>
      <c r="C20" s="46">
        <v>4</v>
      </c>
      <c r="D20" s="39">
        <f t="shared" si="0"/>
        <v>56</v>
      </c>
      <c r="H20" s="15"/>
      <c r="K20" s="49">
        <v>555.1</v>
      </c>
      <c r="M20" s="1"/>
      <c r="O20" s="52"/>
      <c r="P20" s="79">
        <v>0.68263888888888891</v>
      </c>
      <c r="Q20" s="46">
        <v>2</v>
      </c>
      <c r="R20" s="14">
        <f t="shared" si="1"/>
        <v>226</v>
      </c>
      <c r="U20" s="17">
        <v>5.3400000000000003E-2</v>
      </c>
      <c r="V20" s="17">
        <v>398.6</v>
      </c>
      <c r="Z20" s="1"/>
      <c r="AL20" s="1"/>
    </row>
    <row r="21" spans="1:38" x14ac:dyDescent="0.3">
      <c r="B21" s="52">
        <v>0.57777777777777783</v>
      </c>
      <c r="C21" s="39">
        <v>13</v>
      </c>
      <c r="D21" s="39">
        <f t="shared" si="0"/>
        <v>69</v>
      </c>
      <c r="H21" s="15"/>
      <c r="J21" s="49">
        <v>405.8</v>
      </c>
      <c r="K21" s="49">
        <v>405.8</v>
      </c>
      <c r="M21" s="1"/>
      <c r="N21" s="67"/>
      <c r="O21" s="52"/>
      <c r="P21" s="79">
        <v>0.68402777777777779</v>
      </c>
      <c r="Q21" s="40">
        <v>2</v>
      </c>
      <c r="R21" s="14">
        <f t="shared" si="1"/>
        <v>228</v>
      </c>
      <c r="U21" s="17">
        <v>2.4500000000000001E-2</v>
      </c>
      <c r="V21" s="17">
        <v>391.4</v>
      </c>
      <c r="Z21" s="1"/>
      <c r="AL21" s="1"/>
    </row>
    <row r="22" spans="1:38" x14ac:dyDescent="0.3">
      <c r="B22" s="52">
        <v>0.57916666666666672</v>
      </c>
      <c r="C22" s="39">
        <v>2</v>
      </c>
      <c r="D22" s="39">
        <f t="shared" si="0"/>
        <v>71</v>
      </c>
      <c r="H22" s="15">
        <v>7.4300000000000005E-2</v>
      </c>
      <c r="J22" s="49">
        <v>401.5</v>
      </c>
      <c r="K22" s="49">
        <v>401.5</v>
      </c>
      <c r="M22" s="1"/>
      <c r="O22" s="66"/>
      <c r="P22" s="79">
        <v>0.68541666666666667</v>
      </c>
      <c r="Q22" s="40">
        <v>2</v>
      </c>
      <c r="R22" s="14">
        <f t="shared" si="1"/>
        <v>230</v>
      </c>
      <c r="V22" s="17">
        <v>363.3</v>
      </c>
      <c r="Z22" s="1"/>
      <c r="AL22" s="1"/>
    </row>
    <row r="23" spans="1:38" x14ac:dyDescent="0.3">
      <c r="B23" s="52">
        <v>0.5805555555555556</v>
      </c>
      <c r="C23" s="39">
        <v>2</v>
      </c>
      <c r="D23" s="39">
        <f t="shared" si="0"/>
        <v>73</v>
      </c>
      <c r="H23" s="15">
        <v>4.7E-2</v>
      </c>
      <c r="J23" s="49">
        <v>386.3</v>
      </c>
      <c r="K23" s="49">
        <v>386.3</v>
      </c>
      <c r="M23" s="1"/>
      <c r="O23" s="66"/>
      <c r="P23" s="79">
        <v>0.68819444444444444</v>
      </c>
      <c r="Q23" s="40">
        <v>4</v>
      </c>
      <c r="R23" s="14">
        <f t="shared" si="1"/>
        <v>234</v>
      </c>
      <c r="V23" s="17">
        <v>316.3</v>
      </c>
      <c r="Z23" s="1"/>
      <c r="AL23" s="1"/>
    </row>
    <row r="24" spans="1:38" x14ac:dyDescent="0.3">
      <c r="B24" s="52">
        <v>0.58194444444444449</v>
      </c>
      <c r="C24" s="39">
        <v>2</v>
      </c>
      <c r="D24" s="39">
        <f t="shared" si="0"/>
        <v>75</v>
      </c>
      <c r="H24" s="15">
        <v>3.4500000000000003E-2</v>
      </c>
      <c r="K24" s="49">
        <v>460.2</v>
      </c>
      <c r="M24" s="1"/>
      <c r="O24" s="66"/>
      <c r="P24" s="79">
        <v>0.68888888888888899</v>
      </c>
      <c r="Q24" s="40">
        <v>1</v>
      </c>
      <c r="R24" s="14">
        <f t="shared" si="1"/>
        <v>235</v>
      </c>
      <c r="U24" s="17">
        <v>4.2099999999999999E-2</v>
      </c>
      <c r="V24" s="17">
        <v>300.2</v>
      </c>
      <c r="Z24" s="1"/>
      <c r="AL24" s="1"/>
    </row>
    <row r="25" spans="1:38" x14ac:dyDescent="0.3">
      <c r="B25" s="52">
        <v>0.5854166666666667</v>
      </c>
      <c r="C25" s="39">
        <v>5</v>
      </c>
      <c r="D25" s="39">
        <f t="shared" si="0"/>
        <v>80</v>
      </c>
      <c r="H25" s="15">
        <v>3.78E-2</v>
      </c>
      <c r="J25" s="49">
        <v>351.4</v>
      </c>
      <c r="K25" s="49">
        <v>351.4</v>
      </c>
      <c r="M25" s="1"/>
      <c r="N25" s="67"/>
      <c r="O25" s="59"/>
      <c r="P25" s="79">
        <v>0.68958333333333333</v>
      </c>
      <c r="Q25" s="40">
        <v>1</v>
      </c>
      <c r="R25" s="14">
        <f t="shared" si="1"/>
        <v>236</v>
      </c>
      <c r="U25" s="17">
        <v>4.1399999999999999E-2</v>
      </c>
      <c r="V25" s="17">
        <v>364.7</v>
      </c>
      <c r="X25" s="7"/>
      <c r="Z25" s="1"/>
      <c r="AJ25" s="7" t="s">
        <v>19</v>
      </c>
      <c r="AL25" s="1"/>
    </row>
    <row r="26" spans="1:38" x14ac:dyDescent="0.3">
      <c r="B26" s="52">
        <v>0.59583333333333333</v>
      </c>
      <c r="C26" s="40">
        <v>15</v>
      </c>
      <c r="D26" s="39">
        <f t="shared" si="0"/>
        <v>95</v>
      </c>
      <c r="E26" s="7"/>
      <c r="F26" s="7"/>
      <c r="H26" s="15"/>
      <c r="I26" s="7"/>
      <c r="J26" s="49">
        <v>356.5</v>
      </c>
      <c r="K26" s="49">
        <v>356.5</v>
      </c>
      <c r="M26" s="1"/>
      <c r="O26" s="66"/>
      <c r="P26" s="79">
        <v>0.69097222222222221</v>
      </c>
      <c r="Q26" s="40">
        <v>2</v>
      </c>
      <c r="R26" s="14">
        <f t="shared" si="1"/>
        <v>238</v>
      </c>
      <c r="S26" s="7"/>
      <c r="U26" s="17">
        <v>4.0599999999999997E-2</v>
      </c>
      <c r="W26" s="7"/>
      <c r="X26" s="7"/>
      <c r="Z26" s="1"/>
      <c r="AD26" s="7"/>
      <c r="AE26" s="7"/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52">
        <v>0.59791666666666665</v>
      </c>
      <c r="C27" s="37">
        <v>2</v>
      </c>
      <c r="D27" s="39">
        <f t="shared" si="0"/>
        <v>97</v>
      </c>
      <c r="H27" s="15"/>
      <c r="K27" s="49">
        <v>398</v>
      </c>
      <c r="M27" s="1"/>
      <c r="O27" s="81">
        <v>43530</v>
      </c>
      <c r="P27" s="79">
        <v>0.3972222222222222</v>
      </c>
      <c r="Q27" s="46">
        <v>1017</v>
      </c>
      <c r="R27" s="14">
        <f t="shared" si="1"/>
        <v>1255</v>
      </c>
      <c r="U27" s="17">
        <v>5.21E-2</v>
      </c>
      <c r="V27" s="84">
        <v>190.3</v>
      </c>
      <c r="Z27" s="1"/>
      <c r="AB27" s="6"/>
      <c r="AC27" s="5"/>
      <c r="AL27" s="1"/>
    </row>
    <row r="28" spans="1:38" x14ac:dyDescent="0.3">
      <c r="B28" s="52">
        <v>0.61736111111111114</v>
      </c>
      <c r="C28" s="39">
        <v>28</v>
      </c>
      <c r="D28" s="39">
        <f t="shared" si="0"/>
        <v>125</v>
      </c>
      <c r="H28" s="15">
        <v>6.5100000000000005E-2</v>
      </c>
      <c r="J28" s="49">
        <v>326</v>
      </c>
      <c r="K28" s="49">
        <v>326</v>
      </c>
      <c r="M28" s="1"/>
      <c r="O28" s="66"/>
      <c r="P28" s="79">
        <v>0.39930555555555558</v>
      </c>
      <c r="Q28" s="40">
        <v>2</v>
      </c>
      <c r="R28" s="14">
        <f t="shared" si="1"/>
        <v>1257</v>
      </c>
      <c r="V28" s="17">
        <v>183.6</v>
      </c>
      <c r="Z28" s="1"/>
      <c r="AL28" s="1"/>
    </row>
    <row r="29" spans="1:38" x14ac:dyDescent="0.3">
      <c r="B29" s="52">
        <v>0.62430555555555556</v>
      </c>
      <c r="C29" s="39">
        <v>10</v>
      </c>
      <c r="D29" s="39">
        <f t="shared" si="0"/>
        <v>135</v>
      </c>
      <c r="H29" s="15">
        <v>4.5600000000000002E-2</v>
      </c>
      <c r="J29" s="49">
        <v>345.6</v>
      </c>
      <c r="K29" s="49">
        <v>345.6</v>
      </c>
      <c r="M29" s="1"/>
      <c r="N29" s="67"/>
      <c r="O29" s="66"/>
      <c r="P29" s="79">
        <v>0.40069444444444446</v>
      </c>
      <c r="Q29" s="40">
        <v>2</v>
      </c>
      <c r="R29" s="14">
        <f t="shared" si="1"/>
        <v>1259</v>
      </c>
      <c r="U29" s="17">
        <v>3.8399999999999997E-2</v>
      </c>
      <c r="V29" s="17">
        <v>220.6</v>
      </c>
      <c r="Z29" s="1"/>
      <c r="AL29" s="1"/>
    </row>
    <row r="30" spans="1:38" x14ac:dyDescent="0.3">
      <c r="B30" s="52">
        <v>0.68194444444444446</v>
      </c>
      <c r="C30" s="39">
        <v>23</v>
      </c>
      <c r="D30" s="39">
        <f t="shared" si="0"/>
        <v>158</v>
      </c>
      <c r="H30" s="15"/>
      <c r="K30" s="49">
        <v>365.8</v>
      </c>
      <c r="M30" s="1"/>
      <c r="O30" s="66"/>
      <c r="P30" s="79">
        <v>0.40208333333333335</v>
      </c>
      <c r="Q30" s="40">
        <v>2</v>
      </c>
      <c r="R30" s="14">
        <f t="shared" si="1"/>
        <v>1261</v>
      </c>
      <c r="U30" s="17">
        <v>5.9499999999999997E-2</v>
      </c>
      <c r="V30" s="17">
        <v>168.7</v>
      </c>
      <c r="Z30" s="1"/>
      <c r="AL30" s="1"/>
    </row>
    <row r="31" spans="1:38" x14ac:dyDescent="0.3">
      <c r="B31" s="52">
        <v>0.68611111111111101</v>
      </c>
      <c r="C31" s="39">
        <v>5</v>
      </c>
      <c r="D31" s="39">
        <f t="shared" si="0"/>
        <v>163</v>
      </c>
      <c r="H31" s="15">
        <v>4.3099999999999999E-2</v>
      </c>
      <c r="K31" s="49">
        <v>380.5</v>
      </c>
      <c r="M31" s="1"/>
      <c r="O31" s="66"/>
      <c r="P31" s="79">
        <v>0.40277777777777773</v>
      </c>
      <c r="Q31" s="40">
        <v>1</v>
      </c>
      <c r="R31" s="14">
        <f t="shared" si="1"/>
        <v>1262</v>
      </c>
      <c r="U31" s="17">
        <v>5.6500000000000002E-2</v>
      </c>
      <c r="V31" s="17">
        <v>148.19999999999999</v>
      </c>
      <c r="Z31" s="1"/>
      <c r="AL31" s="1"/>
    </row>
    <row r="32" spans="1:38" x14ac:dyDescent="0.3">
      <c r="B32" s="52">
        <v>0.6875</v>
      </c>
      <c r="C32" s="39">
        <v>2</v>
      </c>
      <c r="D32" s="39">
        <f t="shared" si="0"/>
        <v>165</v>
      </c>
      <c r="H32" s="15"/>
      <c r="J32" s="49">
        <v>374.8</v>
      </c>
      <c r="K32" s="49">
        <v>374.8</v>
      </c>
      <c r="M32" s="1"/>
      <c r="N32" s="67"/>
      <c r="O32" s="66"/>
      <c r="P32" s="79">
        <v>0.47361111111111115</v>
      </c>
      <c r="Q32" s="40">
        <v>102</v>
      </c>
      <c r="R32" s="14">
        <f t="shared" si="1"/>
        <v>1364</v>
      </c>
      <c r="U32" s="17">
        <v>4.4600000000000001E-2</v>
      </c>
      <c r="V32" s="17">
        <v>143.9</v>
      </c>
      <c r="Z32" s="1"/>
      <c r="AL32" s="1"/>
    </row>
    <row r="33" spans="1:38" x14ac:dyDescent="0.3">
      <c r="B33" s="52">
        <v>0.69097222222222221</v>
      </c>
      <c r="C33" s="39">
        <v>5</v>
      </c>
      <c r="D33" s="39">
        <f t="shared" si="0"/>
        <v>170</v>
      </c>
      <c r="H33" s="15">
        <v>3.0700000000000002E-2</v>
      </c>
      <c r="K33" s="49">
        <v>348.5</v>
      </c>
      <c r="M33" s="1"/>
      <c r="O33" s="59"/>
      <c r="P33" s="79">
        <v>0.47500000000000003</v>
      </c>
      <c r="Q33" s="40">
        <v>2</v>
      </c>
      <c r="R33" s="14">
        <f t="shared" si="1"/>
        <v>1366</v>
      </c>
      <c r="U33" s="17">
        <v>3.4099999999999998E-2</v>
      </c>
      <c r="V33" s="17">
        <v>101.9</v>
      </c>
      <c r="Z33" s="1"/>
      <c r="AL33" s="1"/>
    </row>
    <row r="34" spans="1:38" x14ac:dyDescent="0.3">
      <c r="B34" s="52">
        <v>0.69305555555555554</v>
      </c>
      <c r="C34" s="39">
        <v>3</v>
      </c>
      <c r="D34" s="39">
        <f t="shared" si="0"/>
        <v>173</v>
      </c>
      <c r="H34" s="15"/>
      <c r="J34" s="49">
        <v>374.6</v>
      </c>
      <c r="K34" s="49">
        <v>374.6</v>
      </c>
      <c r="M34" s="1"/>
      <c r="O34" s="59"/>
      <c r="P34" s="79">
        <v>0.47638888888888892</v>
      </c>
      <c r="Q34" s="40">
        <v>2</v>
      </c>
      <c r="R34" s="14">
        <f t="shared" si="1"/>
        <v>1368</v>
      </c>
      <c r="U34" s="17">
        <v>6.5000000000000002E-2</v>
      </c>
      <c r="V34" s="17">
        <v>70.8</v>
      </c>
      <c r="Z34" s="1"/>
      <c r="AL34" s="1"/>
    </row>
    <row r="35" spans="1:38" x14ac:dyDescent="0.3">
      <c r="B35" s="52">
        <v>0.70694444444444438</v>
      </c>
      <c r="C35" s="39">
        <v>20</v>
      </c>
      <c r="D35" s="39">
        <f t="shared" si="0"/>
        <v>193</v>
      </c>
      <c r="H35" s="15"/>
      <c r="K35" s="49"/>
      <c r="M35" s="1"/>
      <c r="O35" s="59"/>
      <c r="P35" s="79">
        <v>0.4770833333333333</v>
      </c>
      <c r="Q35" s="40">
        <v>1</v>
      </c>
      <c r="R35" s="14">
        <f t="shared" si="1"/>
        <v>1369</v>
      </c>
      <c r="V35" s="17">
        <v>80.8</v>
      </c>
      <c r="Z35" s="1"/>
      <c r="AL35" s="1"/>
    </row>
    <row r="36" spans="1:38" x14ac:dyDescent="0.3">
      <c r="A36" s="67">
        <v>43528</v>
      </c>
      <c r="B36" s="52">
        <v>0.44305555555555554</v>
      </c>
      <c r="C36" s="39">
        <v>1060</v>
      </c>
      <c r="D36" s="39">
        <f t="shared" si="0"/>
        <v>1253</v>
      </c>
      <c r="H36" s="15">
        <v>0.2019</v>
      </c>
      <c r="J36" s="49">
        <v>56</v>
      </c>
      <c r="M36" s="1"/>
      <c r="O36" s="59"/>
      <c r="P36" s="79">
        <v>0.4777777777777778</v>
      </c>
      <c r="Q36" s="40">
        <v>1</v>
      </c>
      <c r="R36" s="14">
        <f t="shared" si="1"/>
        <v>1370</v>
      </c>
      <c r="V36" s="17">
        <v>96.1</v>
      </c>
      <c r="Z36" s="1"/>
      <c r="AL36" s="1"/>
    </row>
    <row r="37" spans="1:38" x14ac:dyDescent="0.3">
      <c r="B37" s="52">
        <v>0.44513888888888892</v>
      </c>
      <c r="C37" s="39">
        <v>2</v>
      </c>
      <c r="D37" s="39">
        <f t="shared" si="0"/>
        <v>1255</v>
      </c>
      <c r="H37" s="15">
        <v>9.4899999999999998E-2</v>
      </c>
      <c r="J37" s="49">
        <v>58</v>
      </c>
      <c r="K37" s="7"/>
      <c r="M37" s="1"/>
      <c r="P37" s="79">
        <v>0.58402777777777781</v>
      </c>
      <c r="Q37" s="40">
        <v>153</v>
      </c>
      <c r="R37" s="14">
        <f t="shared" si="1"/>
        <v>1523</v>
      </c>
      <c r="U37" s="17">
        <v>5.9400000000000001E-2</v>
      </c>
      <c r="V37" s="17">
        <v>75.8</v>
      </c>
      <c r="X37" s="7"/>
      <c r="Z37" s="1"/>
      <c r="AJ37" s="7" t="s">
        <v>19</v>
      </c>
      <c r="AL37" s="1"/>
    </row>
    <row r="38" spans="1:38" x14ac:dyDescent="0.3">
      <c r="B38" s="52">
        <v>0.44722222222222219</v>
      </c>
      <c r="C38" s="39">
        <v>3</v>
      </c>
      <c r="D38" s="39">
        <f t="shared" si="0"/>
        <v>1258</v>
      </c>
      <c r="E38" s="7"/>
      <c r="F38" s="7"/>
      <c r="H38" s="15">
        <v>1.0869999999999999E-2</v>
      </c>
      <c r="I38" s="7"/>
      <c r="J38" s="49">
        <v>57</v>
      </c>
      <c r="K38" s="7"/>
      <c r="M38" s="1"/>
      <c r="O38" s="81">
        <v>43531</v>
      </c>
      <c r="P38" s="79">
        <v>0.5854166666666667</v>
      </c>
      <c r="Q38" s="40">
        <v>2</v>
      </c>
      <c r="R38" s="14">
        <f t="shared" si="1"/>
        <v>1525</v>
      </c>
      <c r="S38" s="7"/>
      <c r="U38" s="17">
        <v>8.2500000000000004E-2</v>
      </c>
      <c r="V38" s="84">
        <v>73.900000000000006</v>
      </c>
      <c r="W38" s="7"/>
      <c r="X38" s="7"/>
      <c r="Z38" s="1"/>
      <c r="AD38" s="7"/>
      <c r="AE38" s="7"/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52">
        <v>0.44861111111111113</v>
      </c>
      <c r="C39" s="39">
        <v>2</v>
      </c>
      <c r="D39" s="39">
        <f t="shared" si="0"/>
        <v>1260</v>
      </c>
      <c r="H39" s="15">
        <v>9.9199999999999997E-2</v>
      </c>
      <c r="J39" s="49">
        <v>54.4</v>
      </c>
      <c r="M39" s="1"/>
      <c r="O39" s="25"/>
      <c r="P39" s="79">
        <v>0.58750000000000002</v>
      </c>
      <c r="Q39" s="46">
        <v>3</v>
      </c>
      <c r="R39" s="14">
        <f t="shared" si="1"/>
        <v>1528</v>
      </c>
      <c r="U39" s="17">
        <v>9.0399999999999994E-2</v>
      </c>
      <c r="V39" s="17">
        <v>80.8</v>
      </c>
      <c r="Z39" s="1"/>
      <c r="AB39" s="6"/>
      <c r="AC39" s="5"/>
      <c r="AL39" s="1"/>
    </row>
    <row r="40" spans="1:38" x14ac:dyDescent="0.3">
      <c r="B40" s="52">
        <v>0.45</v>
      </c>
      <c r="C40" s="39">
        <v>2</v>
      </c>
      <c r="D40" s="39">
        <f t="shared" si="0"/>
        <v>1262</v>
      </c>
      <c r="H40" s="15">
        <v>8.0199999999999994E-2</v>
      </c>
      <c r="J40" s="49">
        <v>58.6</v>
      </c>
      <c r="M40" s="1"/>
      <c r="O40" s="59"/>
      <c r="P40" s="79">
        <v>0.59097222222222223</v>
      </c>
      <c r="Q40" s="40">
        <v>27</v>
      </c>
      <c r="R40" s="14">
        <f t="shared" si="1"/>
        <v>1555</v>
      </c>
      <c r="U40" s="17">
        <v>7.6999999999999999E-2</v>
      </c>
      <c r="V40" s="17">
        <v>59.7</v>
      </c>
      <c r="Z40" s="1"/>
      <c r="AL40" s="1"/>
    </row>
    <row r="41" spans="1:38" x14ac:dyDescent="0.3">
      <c r="B41" s="52">
        <v>0.45069444444444445</v>
      </c>
      <c r="C41" s="39">
        <v>1</v>
      </c>
      <c r="D41" s="39">
        <f t="shared" si="0"/>
        <v>1263</v>
      </c>
      <c r="H41" s="15"/>
      <c r="M41" s="1"/>
      <c r="O41" s="59"/>
      <c r="P41" s="79">
        <v>0.59236111111111112</v>
      </c>
      <c r="Q41" s="40">
        <v>2</v>
      </c>
      <c r="R41" s="14">
        <f t="shared" si="1"/>
        <v>1557</v>
      </c>
      <c r="U41" s="17">
        <v>4.9399999999999999E-2</v>
      </c>
      <c r="V41" s="17">
        <v>71.400000000000006</v>
      </c>
      <c r="Z41" s="1"/>
      <c r="AL41" s="1"/>
    </row>
    <row r="42" spans="1:38" x14ac:dyDescent="0.3">
      <c r="C42" s="39"/>
      <c r="D42" s="39"/>
      <c r="H42" s="15"/>
      <c r="M42" s="1"/>
      <c r="O42" s="59"/>
      <c r="P42" s="79">
        <v>0.61111111111111105</v>
      </c>
      <c r="Q42" s="40">
        <v>2</v>
      </c>
      <c r="R42" s="14">
        <f t="shared" si="1"/>
        <v>1559</v>
      </c>
      <c r="V42" s="17">
        <v>75.900000000000006</v>
      </c>
      <c r="Z42" s="1"/>
      <c r="AL42" s="1"/>
    </row>
    <row r="43" spans="1:38" x14ac:dyDescent="0.3">
      <c r="C43" s="39"/>
      <c r="D43" s="39"/>
      <c r="H43" s="15"/>
      <c r="M43" s="1"/>
      <c r="O43" s="59"/>
      <c r="P43" s="79">
        <v>0.61249999999999993</v>
      </c>
      <c r="Q43" s="40">
        <v>5</v>
      </c>
      <c r="R43" s="14">
        <f t="shared" si="1"/>
        <v>1564</v>
      </c>
      <c r="U43" s="17">
        <v>4.8899999999999999E-2</v>
      </c>
      <c r="V43" s="17">
        <v>67.5</v>
      </c>
      <c r="Z43" s="1"/>
      <c r="AL43" s="1"/>
    </row>
    <row r="44" spans="1:38" x14ac:dyDescent="0.3">
      <c r="C44" s="39"/>
      <c r="D44" s="39"/>
      <c r="H44" s="15"/>
      <c r="M44" s="1"/>
      <c r="P44" s="79">
        <v>0.61388888888888882</v>
      </c>
      <c r="Q44" s="40">
        <v>3</v>
      </c>
      <c r="R44" s="14">
        <f t="shared" si="1"/>
        <v>1567</v>
      </c>
      <c r="U44" s="17">
        <v>4.9200000000000001E-2</v>
      </c>
      <c r="V44" s="17">
        <v>56.2</v>
      </c>
      <c r="Z44" s="1"/>
      <c r="AL44" s="1"/>
    </row>
    <row r="45" spans="1:38" x14ac:dyDescent="0.3">
      <c r="C45" s="39"/>
      <c r="D45" s="39"/>
      <c r="H45" s="15"/>
      <c r="M45" s="1"/>
      <c r="P45" s="79">
        <v>0.61736111111111114</v>
      </c>
      <c r="Q45" s="40">
        <v>5</v>
      </c>
      <c r="R45" s="14">
        <f t="shared" si="1"/>
        <v>1572</v>
      </c>
      <c r="U45" s="17">
        <v>5.57E-2</v>
      </c>
      <c r="V45" s="17">
        <v>59.2</v>
      </c>
      <c r="Z45" s="1"/>
      <c r="AL45" s="1"/>
    </row>
    <row r="46" spans="1:38" x14ac:dyDescent="0.3">
      <c r="C46" s="39"/>
      <c r="D46" s="39"/>
      <c r="H46" s="15"/>
      <c r="M46" s="1"/>
      <c r="O46" s="81">
        <v>43532</v>
      </c>
      <c r="P46" s="79">
        <v>0.46249999999999997</v>
      </c>
      <c r="Q46" s="40">
        <v>1217</v>
      </c>
      <c r="R46" s="14">
        <f t="shared" si="1"/>
        <v>2789</v>
      </c>
      <c r="U46" s="17">
        <v>7.0599999999999996E-2</v>
      </c>
      <c r="V46" s="17">
        <v>58.1</v>
      </c>
      <c r="Z46" s="1"/>
      <c r="AL46" s="1"/>
    </row>
    <row r="47" spans="1:38" x14ac:dyDescent="0.3">
      <c r="C47" s="39"/>
      <c r="D47" s="39"/>
      <c r="H47" s="15"/>
      <c r="M47" s="1"/>
      <c r="O47" s="59"/>
      <c r="P47" s="79">
        <v>0.46458333333333335</v>
      </c>
      <c r="Q47" s="40">
        <v>3</v>
      </c>
      <c r="R47" s="14">
        <f t="shared" si="1"/>
        <v>2792</v>
      </c>
      <c r="U47" s="17">
        <v>6.0999999999999999E-2</v>
      </c>
      <c r="V47" s="17">
        <v>59.3</v>
      </c>
      <c r="Z47" s="1"/>
      <c r="AL47" s="1"/>
    </row>
    <row r="48" spans="1:38" x14ac:dyDescent="0.3">
      <c r="C48" s="39"/>
      <c r="D48" s="39"/>
      <c r="H48" s="15"/>
      <c r="M48" s="1"/>
      <c r="O48" s="59"/>
      <c r="P48" s="79">
        <v>0.46597222222222223</v>
      </c>
      <c r="Q48" s="40">
        <v>2</v>
      </c>
      <c r="R48" s="14">
        <f t="shared" si="1"/>
        <v>2794</v>
      </c>
      <c r="U48" s="17">
        <v>6.4199999999999993E-2</v>
      </c>
      <c r="V48" s="17">
        <v>51.4</v>
      </c>
      <c r="Z48" s="1"/>
      <c r="AL48" s="1"/>
    </row>
    <row r="49" spans="3:38" x14ac:dyDescent="0.3">
      <c r="C49" s="39"/>
      <c r="D49" s="39"/>
      <c r="H49" s="15"/>
      <c r="M49" s="1"/>
      <c r="O49" s="59"/>
      <c r="P49" s="79">
        <v>0.4680555555555555</v>
      </c>
      <c r="Q49" s="40">
        <v>3</v>
      </c>
      <c r="R49" s="14">
        <f t="shared" si="1"/>
        <v>2797</v>
      </c>
      <c r="V49" s="17">
        <v>47.2</v>
      </c>
      <c r="Z49" s="1"/>
      <c r="AL49" s="1"/>
    </row>
    <row r="50" spans="3:38" x14ac:dyDescent="0.3">
      <c r="C50" s="40"/>
      <c r="D50" s="40"/>
      <c r="H50" s="15"/>
      <c r="M50" s="1"/>
      <c r="O50" s="59"/>
      <c r="P50" s="79">
        <v>0.47083333333333338</v>
      </c>
      <c r="Q50" s="40">
        <v>4</v>
      </c>
      <c r="R50" s="14">
        <f t="shared" si="1"/>
        <v>2801</v>
      </c>
      <c r="U50" s="17">
        <v>5.7299999999999997E-2</v>
      </c>
      <c r="V50" s="17">
        <v>49.2</v>
      </c>
      <c r="Z50" s="1"/>
      <c r="AL50" s="1"/>
    </row>
    <row r="51" spans="3:38" x14ac:dyDescent="0.3">
      <c r="C51" s="47"/>
      <c r="D51" s="47"/>
      <c r="H51" s="15"/>
      <c r="M51" s="1"/>
      <c r="O51" s="59"/>
      <c r="Q51" s="40"/>
      <c r="Z51" s="1"/>
      <c r="AL51" s="1"/>
    </row>
    <row r="52" spans="3:38" x14ac:dyDescent="0.3">
      <c r="C52" s="39"/>
      <c r="D52" s="39"/>
      <c r="H52" s="15"/>
      <c r="M52" s="1"/>
      <c r="O52" s="59"/>
      <c r="Q52" s="40"/>
      <c r="Z52" s="1"/>
      <c r="AL52" s="1"/>
    </row>
    <row r="53" spans="3:38" ht="14.25" customHeight="1" x14ac:dyDescent="0.3">
      <c r="C53" s="39"/>
      <c r="D53" s="39"/>
      <c r="H53" s="15"/>
      <c r="M53" s="1"/>
      <c r="O53" s="59"/>
      <c r="Q53" s="40"/>
      <c r="Z53" s="1"/>
      <c r="AL53" s="1"/>
    </row>
    <row r="54" spans="3:38" x14ac:dyDescent="0.3">
      <c r="C54" s="39"/>
      <c r="D54" s="39"/>
      <c r="H54" s="15"/>
      <c r="M54" s="1"/>
      <c r="O54" s="59"/>
      <c r="Q54" s="40"/>
      <c r="Z54" s="1"/>
      <c r="AL54" s="1"/>
    </row>
    <row r="55" spans="3:38" x14ac:dyDescent="0.3">
      <c r="C55" s="39"/>
      <c r="D55" s="39"/>
      <c r="H55" s="15"/>
      <c r="M55" s="1"/>
      <c r="O55" s="59"/>
      <c r="Q55" s="40"/>
      <c r="Z55" s="1"/>
      <c r="AL55" s="1"/>
    </row>
    <row r="56" spans="3:38" x14ac:dyDescent="0.3">
      <c r="C56" s="39"/>
      <c r="D56" s="39"/>
      <c r="M56" s="1"/>
      <c r="O56" s="59"/>
      <c r="Q56" s="40"/>
      <c r="Z56" s="1"/>
      <c r="AL56" s="1"/>
    </row>
    <row r="57" spans="3:38" x14ac:dyDescent="0.3">
      <c r="C57" s="39"/>
      <c r="D57" s="39"/>
      <c r="M57" s="1"/>
      <c r="O57" s="59"/>
      <c r="Q57" s="40"/>
      <c r="Z57" s="1"/>
      <c r="AL57" s="1"/>
    </row>
    <row r="58" spans="3:38" x14ac:dyDescent="0.3">
      <c r="C58" s="39"/>
      <c r="D58" s="39"/>
      <c r="M58" s="1"/>
      <c r="O58" s="59"/>
      <c r="Q58" s="40"/>
      <c r="Z58" s="1"/>
      <c r="AL58" s="1"/>
    </row>
    <row r="59" spans="3:38" x14ac:dyDescent="0.3">
      <c r="C59" s="39"/>
      <c r="D59" s="39"/>
      <c r="M59" s="1"/>
      <c r="O59" s="59"/>
      <c r="Q59" s="40"/>
      <c r="Z59" s="1"/>
      <c r="AL59" s="1"/>
    </row>
    <row r="60" spans="3:38" x14ac:dyDescent="0.3">
      <c r="C60" s="39"/>
      <c r="D60" s="39"/>
      <c r="M60" s="1"/>
      <c r="O60" s="59"/>
      <c r="Q60" s="40"/>
      <c r="Z60" s="1"/>
      <c r="AL60" s="1"/>
    </row>
    <row r="61" spans="3:38" x14ac:dyDescent="0.3">
      <c r="C61" s="39"/>
      <c r="D61" s="39"/>
      <c r="M61" s="1"/>
      <c r="O61" s="59"/>
      <c r="Q61" s="40"/>
      <c r="Z61" s="1"/>
      <c r="AL61" s="1"/>
    </row>
    <row r="62" spans="3:38" x14ac:dyDescent="0.3">
      <c r="C62" s="40"/>
      <c r="D62" s="40"/>
      <c r="M62" s="1"/>
      <c r="O62" s="59"/>
      <c r="Q62" s="46"/>
      <c r="Z62" s="1"/>
      <c r="AL62" s="1"/>
    </row>
    <row r="63" spans="3:38" x14ac:dyDescent="0.3">
      <c r="C63" s="47"/>
      <c r="D63" s="47"/>
      <c r="M63" s="1"/>
      <c r="Q63" s="40"/>
      <c r="Z63" s="1"/>
      <c r="AL63" s="1"/>
    </row>
    <row r="64" spans="3:38" x14ac:dyDescent="0.3">
      <c r="C64" s="40"/>
      <c r="D64" s="40"/>
      <c r="M64" s="1"/>
      <c r="Q64" s="40"/>
      <c r="Z64" s="1"/>
      <c r="AL64" s="1"/>
    </row>
    <row r="65" spans="3:38" x14ac:dyDescent="0.3">
      <c r="C65" s="40"/>
      <c r="D65" s="40"/>
      <c r="M65" s="1"/>
      <c r="Q65" s="40"/>
      <c r="Z65" s="1"/>
      <c r="AL65" s="1"/>
    </row>
    <row r="66" spans="3:38" x14ac:dyDescent="0.3">
      <c r="C66" s="40"/>
      <c r="D66" s="40"/>
      <c r="E66" s="1">
        <v>3</v>
      </c>
      <c r="M66" s="1"/>
      <c r="Q66" s="40"/>
      <c r="Z66" s="1"/>
      <c r="AL66" s="1"/>
    </row>
    <row r="67" spans="3:38" x14ac:dyDescent="0.3">
      <c r="C67" s="40"/>
      <c r="D67" s="40"/>
      <c r="E67" s="1">
        <v>4</v>
      </c>
      <c r="M67" s="1"/>
      <c r="Z67" s="1"/>
      <c r="AL67" s="1"/>
    </row>
    <row r="68" spans="3:38" x14ac:dyDescent="0.3">
      <c r="E68" s="1">
        <v>5</v>
      </c>
      <c r="M68" s="1"/>
      <c r="Q68" s="40"/>
      <c r="Z68" s="1"/>
      <c r="AL68" s="1"/>
    </row>
    <row r="69" spans="3:38" x14ac:dyDescent="0.3">
      <c r="C69" s="39"/>
      <c r="D69" s="39"/>
      <c r="E69" s="1">
        <v>6</v>
      </c>
      <c r="M69" s="1"/>
      <c r="Q69" s="40"/>
      <c r="Z69" s="1"/>
      <c r="AL69" s="1"/>
    </row>
    <row r="70" spans="3:38" x14ac:dyDescent="0.3">
      <c r="C70" s="39"/>
      <c r="D70" s="39"/>
      <c r="E70" s="1">
        <v>7</v>
      </c>
      <c r="M70" s="1"/>
      <c r="Z70" s="1"/>
      <c r="AL70" s="1"/>
    </row>
    <row r="71" spans="3:38" x14ac:dyDescent="0.3">
      <c r="E71" s="1">
        <v>8</v>
      </c>
      <c r="M71" s="1"/>
      <c r="Z71" s="1"/>
      <c r="AL71" s="1"/>
    </row>
    <row r="72" spans="3:38" x14ac:dyDescent="0.3">
      <c r="E72" s="1">
        <v>9</v>
      </c>
      <c r="M72" s="1"/>
      <c r="Z72" s="1"/>
      <c r="AL72" s="1"/>
    </row>
    <row r="73" spans="3:38" x14ac:dyDescent="0.3">
      <c r="E73" s="1">
        <v>10</v>
      </c>
      <c r="M73" s="1"/>
      <c r="Q73" s="40"/>
      <c r="Z73" s="1"/>
      <c r="AL73" s="1"/>
    </row>
    <row r="74" spans="3:38" x14ac:dyDescent="0.3">
      <c r="C74" s="40"/>
      <c r="D74" s="40"/>
      <c r="E74" s="1" t="s">
        <v>20</v>
      </c>
      <c r="M74" s="1"/>
      <c r="Q74" s="46"/>
      <c r="Z74" s="1"/>
      <c r="AL74" s="1"/>
    </row>
    <row r="75" spans="3:38" x14ac:dyDescent="0.3">
      <c r="C75" s="47"/>
      <c r="D75" s="47"/>
      <c r="M75" s="1"/>
      <c r="Z75" s="1"/>
      <c r="AL75" s="1"/>
    </row>
    <row r="76" spans="3:38" x14ac:dyDescent="0.3">
      <c r="E76" s="1">
        <v>1</v>
      </c>
      <c r="M76" s="1"/>
      <c r="Z76" s="1"/>
      <c r="AL76" s="1"/>
    </row>
    <row r="77" spans="3:38" x14ac:dyDescent="0.3">
      <c r="E77" s="1">
        <v>2</v>
      </c>
      <c r="M77" s="1"/>
      <c r="Z77" s="1"/>
      <c r="AL77" s="1"/>
    </row>
    <row r="78" spans="3:38" x14ac:dyDescent="0.3">
      <c r="E78" s="1">
        <v>3</v>
      </c>
      <c r="M78" s="1"/>
      <c r="Z78" s="1"/>
      <c r="AL78" s="1"/>
    </row>
    <row r="79" spans="3:38" x14ac:dyDescent="0.3">
      <c r="E79" s="1">
        <v>4</v>
      </c>
      <c r="M79" s="1"/>
      <c r="Z79" s="1"/>
      <c r="AL79" s="1"/>
    </row>
    <row r="80" spans="3:38" x14ac:dyDescent="0.3">
      <c r="E80" s="1">
        <v>5</v>
      </c>
      <c r="M80" s="1"/>
      <c r="Z80" s="1"/>
      <c r="AL80" s="1"/>
    </row>
    <row r="81" spans="5:38" x14ac:dyDescent="0.3">
      <c r="E81" s="1">
        <v>6</v>
      </c>
      <c r="M81" s="1"/>
      <c r="Z81" s="1"/>
      <c r="AL81" s="1"/>
    </row>
    <row r="82" spans="5:38" x14ac:dyDescent="0.3">
      <c r="E82" s="1">
        <v>7</v>
      </c>
      <c r="M82" s="1"/>
      <c r="Z82" s="1"/>
      <c r="AL82" s="1"/>
    </row>
    <row r="83" spans="5:38" x14ac:dyDescent="0.3">
      <c r="E83" s="1">
        <v>8</v>
      </c>
      <c r="M83" s="1"/>
      <c r="Z83" s="1"/>
      <c r="AL83" s="1"/>
    </row>
    <row r="84" spans="5:38" x14ac:dyDescent="0.3">
      <c r="E84" s="1">
        <v>9</v>
      </c>
      <c r="M84" s="1"/>
      <c r="Z84" s="1"/>
      <c r="AL84" s="1"/>
    </row>
    <row r="85" spans="5:38" x14ac:dyDescent="0.3">
      <c r="E85" s="1">
        <v>10</v>
      </c>
      <c r="M85" s="1"/>
      <c r="Z85" s="1"/>
      <c r="AL85" s="1"/>
    </row>
    <row r="86" spans="5:38" x14ac:dyDescent="0.3">
      <c r="E86" s="1" t="s">
        <v>20</v>
      </c>
      <c r="M86" s="1"/>
      <c r="Z86" s="1"/>
      <c r="AL86" s="1"/>
    </row>
    <row r="87" spans="5:38" x14ac:dyDescent="0.3">
      <c r="M87" s="1"/>
      <c r="Z87" s="1"/>
      <c r="AL87" s="1"/>
    </row>
    <row r="88" spans="5:38" x14ac:dyDescent="0.3">
      <c r="E88" s="1">
        <v>1</v>
      </c>
      <c r="M88" s="1"/>
      <c r="Z88" s="1"/>
      <c r="AL88" s="1"/>
    </row>
    <row r="89" spans="5:38" x14ac:dyDescent="0.3">
      <c r="E89" s="1">
        <v>2</v>
      </c>
      <c r="M89" s="1"/>
      <c r="Z89" s="1"/>
      <c r="AL89" s="1"/>
    </row>
    <row r="90" spans="5:38" x14ac:dyDescent="0.3">
      <c r="E90" s="1">
        <v>3</v>
      </c>
      <c r="M90" s="1"/>
      <c r="Z90" s="1"/>
      <c r="AL90" s="1"/>
    </row>
    <row r="91" spans="5:38" x14ac:dyDescent="0.3">
      <c r="E91" s="1">
        <v>4</v>
      </c>
      <c r="M91" s="1"/>
      <c r="Z91" s="1"/>
      <c r="AL91" s="1"/>
    </row>
    <row r="92" spans="5:38" x14ac:dyDescent="0.3">
      <c r="E92" s="1">
        <v>5</v>
      </c>
      <c r="M92" s="1"/>
      <c r="Z92" s="1"/>
      <c r="AL92" s="1"/>
    </row>
    <row r="93" spans="5:38" x14ac:dyDescent="0.3">
      <c r="E93" s="1">
        <v>6</v>
      </c>
      <c r="M93" s="1"/>
      <c r="Z93" s="1"/>
      <c r="AL93" s="1"/>
    </row>
    <row r="94" spans="5:38" x14ac:dyDescent="0.3">
      <c r="E94" s="1">
        <v>7</v>
      </c>
      <c r="M94" s="1"/>
      <c r="Z94" s="1"/>
      <c r="AL94" s="1"/>
    </row>
    <row r="95" spans="5:38" x14ac:dyDescent="0.3">
      <c r="E95" s="1">
        <v>8</v>
      </c>
      <c r="M95" s="1"/>
      <c r="Z95" s="1"/>
      <c r="AL95" s="1"/>
    </row>
    <row r="96" spans="5:38" x14ac:dyDescent="0.3">
      <c r="E96" s="1">
        <v>9</v>
      </c>
      <c r="M96" s="1"/>
      <c r="Z96" s="1"/>
      <c r="AL96" s="1"/>
    </row>
    <row r="97" spans="5:38" x14ac:dyDescent="0.3">
      <c r="E97" s="1">
        <v>10</v>
      </c>
      <c r="M97" s="1"/>
      <c r="Z97" s="1"/>
      <c r="AL97" s="1"/>
    </row>
    <row r="98" spans="5:38" x14ac:dyDescent="0.3">
      <c r="E98" s="1" t="s">
        <v>20</v>
      </c>
      <c r="M98" s="1"/>
      <c r="Z98" s="1"/>
      <c r="AL98" s="1"/>
    </row>
    <row r="99" spans="5:38" x14ac:dyDescent="0.3">
      <c r="M99" s="1"/>
      <c r="Z99" s="1"/>
      <c r="AL99" s="1"/>
    </row>
    <row r="100" spans="5:38" x14ac:dyDescent="0.3">
      <c r="E100" s="1">
        <v>1</v>
      </c>
      <c r="M100" s="1"/>
      <c r="Z100" s="1"/>
      <c r="AL100" s="1"/>
    </row>
    <row r="101" spans="5:38" x14ac:dyDescent="0.3">
      <c r="E101" s="1">
        <v>2</v>
      </c>
      <c r="M101" s="1"/>
      <c r="Z101" s="1"/>
      <c r="AL101" s="1"/>
    </row>
    <row r="102" spans="5:38" x14ac:dyDescent="0.3">
      <c r="E102" s="1">
        <v>3</v>
      </c>
      <c r="M102" s="1"/>
      <c r="Z102" s="1"/>
      <c r="AL102" s="1"/>
    </row>
    <row r="103" spans="5:38" x14ac:dyDescent="0.3">
      <c r="E103" s="1">
        <v>4</v>
      </c>
      <c r="M103" s="1"/>
      <c r="Z103" s="1"/>
      <c r="AL103" s="1"/>
    </row>
    <row r="104" spans="5:38" x14ac:dyDescent="0.3">
      <c r="E104" s="1">
        <v>5</v>
      </c>
      <c r="M104" s="1"/>
      <c r="Z104" s="1"/>
      <c r="AL104" s="1"/>
    </row>
    <row r="105" spans="5:38" x14ac:dyDescent="0.3">
      <c r="E105" s="1">
        <v>6</v>
      </c>
      <c r="M105" s="1"/>
      <c r="Z105" s="1"/>
      <c r="AL105" s="1"/>
    </row>
    <row r="106" spans="5:38" x14ac:dyDescent="0.3">
      <c r="E106" s="1">
        <v>7</v>
      </c>
      <c r="M106" s="1"/>
      <c r="Z106" s="1"/>
      <c r="AL106" s="1"/>
    </row>
    <row r="107" spans="5:38" x14ac:dyDescent="0.3">
      <c r="E107" s="1">
        <v>8</v>
      </c>
      <c r="M107" s="1"/>
      <c r="Z107" s="1"/>
      <c r="AL107" s="1"/>
    </row>
    <row r="108" spans="5:38" x14ac:dyDescent="0.3">
      <c r="E108" s="1">
        <v>9</v>
      </c>
      <c r="M108" s="1"/>
      <c r="Z108" s="1"/>
      <c r="AL108" s="1"/>
    </row>
    <row r="109" spans="5:38" x14ac:dyDescent="0.3">
      <c r="E109" s="1">
        <v>10</v>
      </c>
      <c r="M109" s="1"/>
      <c r="Z109" s="1"/>
      <c r="AL109" s="1"/>
    </row>
    <row r="110" spans="5:38" x14ac:dyDescent="0.3">
      <c r="E110" s="1" t="s">
        <v>20</v>
      </c>
      <c r="M110" s="1"/>
      <c r="Z110" s="1"/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2:AH36"/>
  <sheetViews>
    <sheetView workbookViewId="0">
      <selection activeCell="M22" sqref="M22"/>
    </sheetView>
  </sheetViews>
  <sheetFormatPr defaultRowHeight="14.4" x14ac:dyDescent="0.3"/>
  <cols>
    <col min="18" max="18" width="13" customWidth="1"/>
    <col min="19" max="19" width="14.109375" customWidth="1"/>
    <col min="20" max="20" width="18.5546875" customWidth="1"/>
    <col min="21" max="21" width="42.88671875" customWidth="1"/>
    <col min="22" max="22" width="14.109375" customWidth="1"/>
  </cols>
  <sheetData>
    <row r="2" spans="1:34" x14ac:dyDescent="0.3">
      <c r="A2" t="s">
        <v>71</v>
      </c>
      <c r="H2" t="s">
        <v>72</v>
      </c>
      <c r="O2" t="s">
        <v>73</v>
      </c>
      <c r="V2" t="s">
        <v>74</v>
      </c>
      <c r="AC2" t="s">
        <v>75</v>
      </c>
    </row>
    <row r="3" spans="1:34" x14ac:dyDescent="0.3">
      <c r="A3" t="s">
        <v>76</v>
      </c>
      <c r="B3" t="s">
        <v>77</v>
      </c>
      <c r="C3" t="s">
        <v>78</v>
      </c>
      <c r="D3" t="s">
        <v>79</v>
      </c>
      <c r="E3" t="s">
        <v>80</v>
      </c>
      <c r="F3" t="s">
        <v>81</v>
      </c>
      <c r="H3" t="s">
        <v>76</v>
      </c>
      <c r="O3" t="s">
        <v>76</v>
      </c>
      <c r="V3" t="s">
        <v>76</v>
      </c>
      <c r="AC3" t="s">
        <v>76</v>
      </c>
    </row>
    <row r="5" spans="1:34" x14ac:dyDescent="0.3">
      <c r="A5">
        <v>5</v>
      </c>
      <c r="B5">
        <v>1.9</v>
      </c>
      <c r="C5">
        <v>800</v>
      </c>
      <c r="D5">
        <f t="shared" ref="D5:D11" si="0">SQRT(E5/F5)</f>
        <v>1.328183585739148</v>
      </c>
      <c r="E5">
        <f t="shared" ref="E5:E12" si="1">((9.8*A5^2)*(997-C5))</f>
        <v>48265.000000000007</v>
      </c>
      <c r="F5">
        <f>18*(B5*C5)</f>
        <v>27360</v>
      </c>
      <c r="H5">
        <v>5</v>
      </c>
      <c r="I5">
        <v>2.39</v>
      </c>
      <c r="J5">
        <v>764</v>
      </c>
      <c r="K5">
        <f t="shared" ref="K5:K10" si="2">SQRT(L5/M5)</f>
        <v>1.3178898718251415</v>
      </c>
      <c r="L5">
        <f t="shared" ref="L5:L11" si="3">((9.8*H5^2)*(997-J5))</f>
        <v>57085.000000000007</v>
      </c>
      <c r="M5">
        <f t="shared" ref="M5:M11" si="4">18*(I5*J5)</f>
        <v>32867.279999999999</v>
      </c>
      <c r="O5">
        <v>5</v>
      </c>
      <c r="P5">
        <v>2.25</v>
      </c>
      <c r="Q5">
        <v>761</v>
      </c>
      <c r="R5">
        <f t="shared" ref="R5:R10" si="5">SQRT(S5/T5)</f>
        <v>1.3696802819947518</v>
      </c>
      <c r="S5">
        <f t="shared" ref="S5:S11" si="6">((9.8*O5^2)*(997-Q5))</f>
        <v>57820.000000000007</v>
      </c>
      <c r="T5">
        <f t="shared" ref="T5:T11" si="7">18*(P5*Q5)</f>
        <v>30820.5</v>
      </c>
      <c r="V5">
        <v>5</v>
      </c>
      <c r="W5">
        <v>1.2</v>
      </c>
      <c r="X5">
        <v>760</v>
      </c>
      <c r="Y5">
        <f>SQRT((Z5/AA5))</f>
        <v>1.8807174038691659</v>
      </c>
      <c r="Z5">
        <f t="shared" ref="Z5:Z10" si="8">((9.8*V5^2)*(997-X5))</f>
        <v>58065.000000000007</v>
      </c>
      <c r="AA5">
        <f t="shared" ref="AA5:AA11" si="9">18*(W5*X5)</f>
        <v>16416</v>
      </c>
      <c r="AC5">
        <v>5</v>
      </c>
      <c r="AD5" s="140">
        <v>2.52</v>
      </c>
      <c r="AE5">
        <v>830</v>
      </c>
      <c r="AF5">
        <f>SQRT((AG5/AH5))</f>
        <v>1.0424751436402879</v>
      </c>
      <c r="AG5">
        <f t="shared" ref="AG5:AG11" si="10">((9.8*AC5^2)*(997-AE5))</f>
        <v>40915.000000000007</v>
      </c>
      <c r="AH5">
        <f t="shared" ref="AH5:AH11" si="11">18*(AD5*AE5)</f>
        <v>37648.799999999996</v>
      </c>
    </row>
    <row r="6" spans="1:34" x14ac:dyDescent="0.3">
      <c r="A6">
        <v>15</v>
      </c>
      <c r="B6">
        <v>1.9</v>
      </c>
      <c r="C6">
        <v>800</v>
      </c>
      <c r="D6">
        <f t="shared" si="0"/>
        <v>3.9845507572174439</v>
      </c>
      <c r="E6">
        <f t="shared" si="1"/>
        <v>434385</v>
      </c>
      <c r="F6">
        <f t="shared" ref="F6:F11" si="12">18*(B6*C6)</f>
        <v>27360</v>
      </c>
      <c r="H6">
        <v>15</v>
      </c>
      <c r="I6">
        <v>2.39</v>
      </c>
      <c r="J6">
        <v>764</v>
      </c>
      <c r="K6">
        <f t="shared" si="2"/>
        <v>3.9536696154754245</v>
      </c>
      <c r="L6">
        <f t="shared" si="3"/>
        <v>513765</v>
      </c>
      <c r="M6">
        <f t="shared" si="4"/>
        <v>32867.279999999999</v>
      </c>
      <c r="O6">
        <v>15</v>
      </c>
      <c r="P6">
        <v>2.25</v>
      </c>
      <c r="Q6">
        <v>761</v>
      </c>
      <c r="R6">
        <f t="shared" si="5"/>
        <v>4.1090408459842553</v>
      </c>
      <c r="S6">
        <f t="shared" si="6"/>
        <v>520380</v>
      </c>
      <c r="T6">
        <f t="shared" si="7"/>
        <v>30820.5</v>
      </c>
      <c r="V6">
        <v>15</v>
      </c>
      <c r="W6">
        <v>1.2</v>
      </c>
      <c r="X6">
        <v>760</v>
      </c>
      <c r="Y6">
        <f t="shared" ref="Y6:Y11" si="13">SQRT((Z6/AA6))</f>
        <v>5.6421522116074971</v>
      </c>
      <c r="Z6">
        <f t="shared" si="8"/>
        <v>522585</v>
      </c>
      <c r="AA6">
        <f t="shared" si="9"/>
        <v>16416</v>
      </c>
      <c r="AC6">
        <v>15</v>
      </c>
      <c r="AD6" s="140">
        <v>2.52</v>
      </c>
      <c r="AE6">
        <v>830</v>
      </c>
      <c r="AF6">
        <f t="shared" ref="AF6:AF11" si="14">SQRT((AG6/AH6))</f>
        <v>3.1274254309208636</v>
      </c>
      <c r="AG6">
        <f t="shared" si="10"/>
        <v>368235</v>
      </c>
      <c r="AH6">
        <f t="shared" si="11"/>
        <v>37648.799999999996</v>
      </c>
    </row>
    <row r="7" spans="1:34" x14ac:dyDescent="0.3">
      <c r="A7">
        <v>25</v>
      </c>
      <c r="B7">
        <v>1.9</v>
      </c>
      <c r="C7">
        <v>800</v>
      </c>
      <c r="D7">
        <f t="shared" si="0"/>
        <v>6.6409179286957398</v>
      </c>
      <c r="E7">
        <f t="shared" si="1"/>
        <v>1206625</v>
      </c>
      <c r="F7">
        <f t="shared" si="12"/>
        <v>27360</v>
      </c>
      <c r="H7">
        <v>25</v>
      </c>
      <c r="I7">
        <v>2.39</v>
      </c>
      <c r="J7">
        <v>764</v>
      </c>
      <c r="K7">
        <f t="shared" si="2"/>
        <v>6.5894493591257071</v>
      </c>
      <c r="L7">
        <f t="shared" si="3"/>
        <v>1427125</v>
      </c>
      <c r="M7">
        <f t="shared" si="4"/>
        <v>32867.279999999999</v>
      </c>
      <c r="O7">
        <v>25</v>
      </c>
      <c r="P7">
        <v>2.25</v>
      </c>
      <c r="Q7">
        <v>761</v>
      </c>
      <c r="R7">
        <f t="shared" si="5"/>
        <v>6.8484014099737589</v>
      </c>
      <c r="S7">
        <f t="shared" si="6"/>
        <v>1445500</v>
      </c>
      <c r="T7">
        <f t="shared" si="7"/>
        <v>30820.5</v>
      </c>
      <c r="V7">
        <v>25</v>
      </c>
      <c r="W7">
        <v>1.2</v>
      </c>
      <c r="X7">
        <v>760</v>
      </c>
      <c r="Y7">
        <f t="shared" si="13"/>
        <v>9.403587019345828</v>
      </c>
      <c r="Z7">
        <f t="shared" si="8"/>
        <v>1451625</v>
      </c>
      <c r="AA7">
        <f t="shared" si="9"/>
        <v>16416</v>
      </c>
      <c r="AC7">
        <v>25</v>
      </c>
      <c r="AD7" s="140">
        <v>2.52</v>
      </c>
      <c r="AE7">
        <v>830</v>
      </c>
      <c r="AF7">
        <f t="shared" si="14"/>
        <v>5.2123757182014394</v>
      </c>
      <c r="AG7">
        <f t="shared" si="10"/>
        <v>1022875</v>
      </c>
      <c r="AH7">
        <f t="shared" si="11"/>
        <v>37648.799999999996</v>
      </c>
    </row>
    <row r="8" spans="1:34" x14ac:dyDescent="0.3">
      <c r="A8">
        <v>35</v>
      </c>
      <c r="B8">
        <v>1.9</v>
      </c>
      <c r="C8">
        <v>800</v>
      </c>
      <c r="D8">
        <f t="shared" si="0"/>
        <v>9.2972851001740349</v>
      </c>
      <c r="E8">
        <f t="shared" si="1"/>
        <v>2364985</v>
      </c>
      <c r="F8">
        <f t="shared" si="12"/>
        <v>27360</v>
      </c>
      <c r="H8">
        <v>35</v>
      </c>
      <c r="I8">
        <v>2.39</v>
      </c>
      <c r="J8">
        <v>764</v>
      </c>
      <c r="K8">
        <f t="shared" si="2"/>
        <v>9.225229102775991</v>
      </c>
      <c r="L8">
        <f t="shared" si="3"/>
        <v>2797165</v>
      </c>
      <c r="M8">
        <f t="shared" si="4"/>
        <v>32867.279999999999</v>
      </c>
      <c r="O8">
        <v>35</v>
      </c>
      <c r="P8">
        <v>2.25</v>
      </c>
      <c r="Q8">
        <v>761</v>
      </c>
      <c r="R8">
        <f t="shared" si="5"/>
        <v>9.5877619739632625</v>
      </c>
      <c r="S8">
        <f t="shared" si="6"/>
        <v>2833180</v>
      </c>
      <c r="T8">
        <f t="shared" si="7"/>
        <v>30820.5</v>
      </c>
      <c r="V8">
        <v>35</v>
      </c>
      <c r="W8">
        <v>1.2</v>
      </c>
      <c r="X8">
        <v>760</v>
      </c>
      <c r="Y8">
        <f t="shared" si="13"/>
        <v>13.165021827084161</v>
      </c>
      <c r="Z8">
        <f t="shared" si="8"/>
        <v>2845185</v>
      </c>
      <c r="AA8">
        <f t="shared" si="9"/>
        <v>16416</v>
      </c>
      <c r="AC8">
        <v>35</v>
      </c>
      <c r="AD8" s="140">
        <v>2.52</v>
      </c>
      <c r="AE8">
        <v>830</v>
      </c>
      <c r="AF8">
        <f t="shared" si="14"/>
        <v>7.2973260054820157</v>
      </c>
      <c r="AG8">
        <f t="shared" si="10"/>
        <v>2004835</v>
      </c>
      <c r="AH8">
        <f t="shared" si="11"/>
        <v>37648.799999999996</v>
      </c>
    </row>
    <row r="9" spans="1:34" x14ac:dyDescent="0.3">
      <c r="A9">
        <v>40</v>
      </c>
      <c r="B9">
        <v>1.9</v>
      </c>
      <c r="C9">
        <v>800</v>
      </c>
      <c r="D9">
        <f t="shared" si="0"/>
        <v>10.625468685913184</v>
      </c>
      <c r="E9">
        <f t="shared" si="1"/>
        <v>3088960.0000000005</v>
      </c>
      <c r="F9">
        <f t="shared" si="12"/>
        <v>27360</v>
      </c>
      <c r="H9">
        <v>40</v>
      </c>
      <c r="I9">
        <v>2.39</v>
      </c>
      <c r="J9">
        <v>764</v>
      </c>
      <c r="K9">
        <f t="shared" si="2"/>
        <v>10.543118974601132</v>
      </c>
      <c r="L9">
        <f t="shared" si="3"/>
        <v>3653440.0000000005</v>
      </c>
      <c r="M9">
        <f t="shared" si="4"/>
        <v>32867.279999999999</v>
      </c>
      <c r="O9">
        <v>40</v>
      </c>
      <c r="P9">
        <v>2.25</v>
      </c>
      <c r="Q9">
        <v>761</v>
      </c>
      <c r="R9">
        <f t="shared" si="5"/>
        <v>10.957442255958014</v>
      </c>
      <c r="S9">
        <f t="shared" si="6"/>
        <v>3700480.0000000005</v>
      </c>
      <c r="T9">
        <f t="shared" si="7"/>
        <v>30820.5</v>
      </c>
      <c r="V9">
        <v>40</v>
      </c>
      <c r="W9">
        <v>1.2</v>
      </c>
      <c r="X9">
        <v>760</v>
      </c>
      <c r="Y9">
        <f t="shared" si="13"/>
        <v>15.045739230953327</v>
      </c>
      <c r="Z9">
        <f t="shared" si="8"/>
        <v>3716160.0000000005</v>
      </c>
      <c r="AA9">
        <f t="shared" si="9"/>
        <v>16416</v>
      </c>
      <c r="AC9">
        <v>40</v>
      </c>
      <c r="AD9" s="140">
        <v>2.52</v>
      </c>
      <c r="AE9">
        <v>830</v>
      </c>
      <c r="AF9">
        <f t="shared" si="14"/>
        <v>8.3398011491223034</v>
      </c>
      <c r="AG9">
        <f t="shared" si="10"/>
        <v>2618560.0000000005</v>
      </c>
      <c r="AH9">
        <f t="shared" si="11"/>
        <v>37648.799999999996</v>
      </c>
    </row>
    <row r="10" spans="1:34" x14ac:dyDescent="0.3">
      <c r="A10">
        <v>10</v>
      </c>
      <c r="B10">
        <v>1.9</v>
      </c>
      <c r="C10">
        <v>800</v>
      </c>
      <c r="D10">
        <f t="shared" si="0"/>
        <v>2.6563671714782959</v>
      </c>
      <c r="E10">
        <f t="shared" si="1"/>
        <v>193060.00000000003</v>
      </c>
      <c r="F10">
        <f t="shared" si="12"/>
        <v>27360</v>
      </c>
      <c r="H10">
        <v>50</v>
      </c>
      <c r="I10">
        <v>2.39</v>
      </c>
      <c r="J10">
        <v>764</v>
      </c>
      <c r="K10">
        <f t="shared" si="2"/>
        <v>13.178898718251414</v>
      </c>
      <c r="L10">
        <f t="shared" si="3"/>
        <v>5708500</v>
      </c>
      <c r="M10">
        <f t="shared" si="4"/>
        <v>32867.279999999999</v>
      </c>
      <c r="O10">
        <v>50</v>
      </c>
      <c r="P10">
        <v>2.25</v>
      </c>
      <c r="Q10">
        <v>761</v>
      </c>
      <c r="R10">
        <f t="shared" si="5"/>
        <v>13.696802819947518</v>
      </c>
      <c r="S10">
        <f t="shared" si="6"/>
        <v>5782000</v>
      </c>
      <c r="T10">
        <f t="shared" si="7"/>
        <v>30820.5</v>
      </c>
      <c r="V10">
        <v>50</v>
      </c>
      <c r="W10">
        <v>1.2</v>
      </c>
      <c r="X10">
        <v>760</v>
      </c>
      <c r="Y10">
        <f t="shared" si="13"/>
        <v>18.807174038691656</v>
      </c>
      <c r="Z10">
        <f t="shared" si="8"/>
        <v>5806500</v>
      </c>
      <c r="AA10">
        <f t="shared" si="9"/>
        <v>16416</v>
      </c>
      <c r="AC10">
        <v>50</v>
      </c>
      <c r="AD10" s="140">
        <v>2.52</v>
      </c>
      <c r="AE10">
        <v>830</v>
      </c>
      <c r="AF10">
        <f t="shared" si="14"/>
        <v>10.424751436402879</v>
      </c>
      <c r="AG10">
        <f t="shared" si="10"/>
        <v>4091500</v>
      </c>
      <c r="AH10">
        <f t="shared" si="11"/>
        <v>37648.799999999996</v>
      </c>
    </row>
    <row r="11" spans="1:34" x14ac:dyDescent="0.3">
      <c r="A11">
        <v>50</v>
      </c>
      <c r="B11">
        <v>1.9</v>
      </c>
      <c r="C11">
        <v>800</v>
      </c>
      <c r="D11">
        <f t="shared" si="0"/>
        <v>13.28183585739148</v>
      </c>
      <c r="E11">
        <f t="shared" si="1"/>
        <v>4826500</v>
      </c>
      <c r="F11">
        <f t="shared" si="12"/>
        <v>27360</v>
      </c>
      <c r="H11">
        <v>60</v>
      </c>
      <c r="I11">
        <v>2.39</v>
      </c>
      <c r="J11">
        <v>764</v>
      </c>
      <c r="K11">
        <f>SQRT((L11/M11))</f>
        <v>15.814678461901698</v>
      </c>
      <c r="L11">
        <f t="shared" si="3"/>
        <v>8220240</v>
      </c>
      <c r="M11">
        <f t="shared" si="4"/>
        <v>32867.279999999999</v>
      </c>
      <c r="O11">
        <v>60</v>
      </c>
      <c r="P11">
        <v>2.25</v>
      </c>
      <c r="Q11">
        <v>761</v>
      </c>
      <c r="R11">
        <f>SQRT((S11/T11))</f>
        <v>16.436163383937021</v>
      </c>
      <c r="S11">
        <f t="shared" si="6"/>
        <v>8326080</v>
      </c>
      <c r="T11">
        <f t="shared" si="7"/>
        <v>30820.5</v>
      </c>
      <c r="V11">
        <v>60</v>
      </c>
      <c r="W11">
        <v>1.2</v>
      </c>
      <c r="X11">
        <v>760</v>
      </c>
      <c r="Y11">
        <f t="shared" si="13"/>
        <v>22.568608846429989</v>
      </c>
      <c r="Z11">
        <f>((9.8*V11^2)*(997-X11))</f>
        <v>8361360</v>
      </c>
      <c r="AA11">
        <f t="shared" si="9"/>
        <v>16416</v>
      </c>
      <c r="AC11">
        <v>60</v>
      </c>
      <c r="AD11" s="140">
        <v>2.52</v>
      </c>
      <c r="AE11">
        <v>830</v>
      </c>
      <c r="AF11">
        <f t="shared" si="14"/>
        <v>12.509701723683454</v>
      </c>
      <c r="AG11">
        <f t="shared" si="10"/>
        <v>5891760</v>
      </c>
      <c r="AH11">
        <f t="shared" si="11"/>
        <v>37648.799999999996</v>
      </c>
    </row>
    <row r="12" spans="1:34" x14ac:dyDescent="0.3">
      <c r="A12">
        <v>60</v>
      </c>
      <c r="B12">
        <v>1.9</v>
      </c>
      <c r="C12">
        <v>800</v>
      </c>
      <c r="D12">
        <f>SQRT((E12/F12))</f>
        <v>15.938203028869776</v>
      </c>
      <c r="E12">
        <f t="shared" si="1"/>
        <v>6950160</v>
      </c>
      <c r="F12">
        <f>18*(B12*C12)</f>
        <v>27360</v>
      </c>
      <c r="K12">
        <f>L12/M12</f>
        <v>5.3237350358840354</v>
      </c>
      <c r="L12">
        <f>((9.8*100)*(997-J10))</f>
        <v>228340.00000000003</v>
      </c>
      <c r="M12">
        <f>18*(I10*997)</f>
        <v>42890.94</v>
      </c>
    </row>
    <row r="13" spans="1:34" x14ac:dyDescent="0.3">
      <c r="O13">
        <v>10</v>
      </c>
      <c r="P13">
        <v>2.1</v>
      </c>
      <c r="Q13">
        <v>760</v>
      </c>
      <c r="R13">
        <f>S13/T9</f>
        <v>7.5358933177592844</v>
      </c>
      <c r="S13">
        <f>((9.8*O13^2)*(997-Q13))</f>
        <v>232260.00000000003</v>
      </c>
    </row>
    <row r="16" spans="1:34" x14ac:dyDescent="0.3">
      <c r="O16">
        <f>10^2</f>
        <v>100</v>
      </c>
    </row>
    <row r="18" spans="1:25" ht="23.25" customHeight="1" x14ac:dyDescent="0.3">
      <c r="Q18" s="1"/>
      <c r="R18" s="170" t="s">
        <v>82</v>
      </c>
      <c r="S18" s="170"/>
      <c r="T18" s="170"/>
      <c r="U18" s="170"/>
      <c r="V18" s="170"/>
    </row>
    <row r="19" spans="1:25" ht="58.5" customHeight="1" x14ac:dyDescent="0.3">
      <c r="Q19" s="1"/>
      <c r="R19" s="144" t="s">
        <v>83</v>
      </c>
      <c r="S19" s="144" t="s">
        <v>84</v>
      </c>
      <c r="T19" s="144" t="s">
        <v>85</v>
      </c>
      <c r="U19" s="1" t="s">
        <v>86</v>
      </c>
      <c r="V19" s="1"/>
      <c r="Y19" t="s">
        <v>87</v>
      </c>
    </row>
    <row r="20" spans="1:25" x14ac:dyDescent="0.3">
      <c r="Q20" s="1" t="s">
        <v>71</v>
      </c>
      <c r="R20" s="1">
        <v>795</v>
      </c>
      <c r="S20" s="1">
        <v>1.83</v>
      </c>
      <c r="T20" s="145">
        <v>1</v>
      </c>
      <c r="U20" s="1" t="s">
        <v>88</v>
      </c>
      <c r="V20" s="1"/>
    </row>
    <row r="21" spans="1:25" ht="43.2" x14ac:dyDescent="0.3">
      <c r="Q21" s="1" t="s">
        <v>72</v>
      </c>
      <c r="R21" s="1">
        <v>764</v>
      </c>
      <c r="S21" s="1">
        <v>2.39</v>
      </c>
      <c r="T21" s="145">
        <v>0.5</v>
      </c>
      <c r="U21" s="146" t="s">
        <v>89</v>
      </c>
      <c r="V21" s="1"/>
    </row>
    <row r="22" spans="1:25" ht="34.5" customHeight="1" x14ac:dyDescent="0.3">
      <c r="Q22" s="1" t="s">
        <v>73</v>
      </c>
      <c r="R22" s="1">
        <v>761</v>
      </c>
      <c r="S22" s="1">
        <v>2.25</v>
      </c>
      <c r="T22" s="1"/>
      <c r="U22" s="147" t="s">
        <v>90</v>
      </c>
      <c r="V22" s="1"/>
    </row>
    <row r="23" spans="1:25" x14ac:dyDescent="0.3">
      <c r="Q23" s="1" t="s">
        <v>74</v>
      </c>
      <c r="R23" s="1">
        <v>760</v>
      </c>
      <c r="S23" s="1">
        <v>1.6</v>
      </c>
      <c r="T23" s="148">
        <v>0.5</v>
      </c>
      <c r="U23" s="149" t="s">
        <v>91</v>
      </c>
      <c r="V23" s="1"/>
    </row>
    <row r="24" spans="1:25" x14ac:dyDescent="0.3">
      <c r="Q24" s="1" t="s">
        <v>75</v>
      </c>
      <c r="R24" s="1">
        <v>830</v>
      </c>
      <c r="S24" s="1">
        <v>2.52</v>
      </c>
      <c r="T24" s="145">
        <v>0.1</v>
      </c>
      <c r="U24" s="150" t="s">
        <v>92</v>
      </c>
      <c r="V24" s="1"/>
    </row>
    <row r="25" spans="1:25" ht="28.8" x14ac:dyDescent="0.3">
      <c r="O25" s="141" t="s">
        <v>93</v>
      </c>
    </row>
    <row r="26" spans="1:25" x14ac:dyDescent="0.3">
      <c r="O26">
        <v>13.7</v>
      </c>
    </row>
    <row r="27" spans="1:25" x14ac:dyDescent="0.3">
      <c r="A27" t="s">
        <v>94</v>
      </c>
      <c r="B27">
        <v>997</v>
      </c>
      <c r="O27">
        <v>0.6</v>
      </c>
    </row>
    <row r="28" spans="1:25" x14ac:dyDescent="0.3">
      <c r="A28" t="s">
        <v>76</v>
      </c>
      <c r="B28">
        <v>10</v>
      </c>
      <c r="C28">
        <f>B28^2</f>
        <v>100</v>
      </c>
      <c r="O28">
        <v>0.5</v>
      </c>
    </row>
    <row r="29" spans="1:25" x14ac:dyDescent="0.3">
      <c r="A29" t="s">
        <v>95</v>
      </c>
      <c r="B29">
        <v>9.8000000000000007</v>
      </c>
      <c r="O29">
        <v>0</v>
      </c>
    </row>
    <row r="30" spans="1:25" x14ac:dyDescent="0.3">
      <c r="O30">
        <v>0.5</v>
      </c>
      <c r="R30" s="171" t="s">
        <v>96</v>
      </c>
      <c r="S30" s="172"/>
      <c r="T30" s="173"/>
    </row>
    <row r="31" spans="1:25" x14ac:dyDescent="0.3">
      <c r="O31">
        <v>0</v>
      </c>
      <c r="R31" s="1" t="s">
        <v>97</v>
      </c>
      <c r="S31" s="1" t="s">
        <v>98</v>
      </c>
      <c r="T31" s="1" t="s">
        <v>98</v>
      </c>
    </row>
    <row r="32" spans="1:25" x14ac:dyDescent="0.3">
      <c r="R32" s="1" t="s">
        <v>72</v>
      </c>
      <c r="S32" s="145">
        <v>1</v>
      </c>
      <c r="T32" s="145">
        <v>0.5</v>
      </c>
      <c r="U32" s="142"/>
    </row>
    <row r="33" spans="18:21" x14ac:dyDescent="0.3">
      <c r="R33" s="1" t="s">
        <v>73</v>
      </c>
      <c r="S33" s="145">
        <v>1</v>
      </c>
      <c r="T33" s="145">
        <v>0.5</v>
      </c>
      <c r="U33" s="142"/>
    </row>
    <row r="34" spans="18:21" x14ac:dyDescent="0.3">
      <c r="R34" s="1" t="s">
        <v>74</v>
      </c>
      <c r="S34" s="145">
        <v>1</v>
      </c>
      <c r="T34" s="145">
        <v>0.5</v>
      </c>
      <c r="U34" s="142"/>
    </row>
    <row r="35" spans="18:21" x14ac:dyDescent="0.3">
      <c r="R35" s="1" t="s">
        <v>75</v>
      </c>
      <c r="S35" s="145">
        <v>1</v>
      </c>
      <c r="T35" s="145">
        <v>0.5</v>
      </c>
      <c r="U35" s="142"/>
    </row>
    <row r="36" spans="18:21" x14ac:dyDescent="0.3">
      <c r="R36" s="1" t="s">
        <v>99</v>
      </c>
      <c r="S36" s="145">
        <v>0</v>
      </c>
      <c r="T36" s="145">
        <v>0.25</v>
      </c>
    </row>
  </sheetData>
  <mergeCells count="2">
    <mergeCell ref="R18:V18"/>
    <mergeCell ref="R30:T3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114"/>
  <sheetViews>
    <sheetView topLeftCell="M1" workbookViewId="0">
      <selection activeCell="W7" sqref="W7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8" width="9.109375" style="1"/>
    <col min="9" max="9" width="14.44140625" style="2" customWidth="1"/>
    <col min="10" max="10" width="17.88671875" style="1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8" t="s">
        <v>100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/>
      <c r="N1" s="158"/>
      <c r="O1" s="158" t="s">
        <v>100</v>
      </c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60"/>
      <c r="AB1" s="158" t="s">
        <v>100</v>
      </c>
      <c r="AC1" s="159"/>
      <c r="AD1" s="159"/>
      <c r="AE1" s="159"/>
      <c r="AF1" s="159"/>
      <c r="AG1" s="159"/>
      <c r="AH1" s="159"/>
      <c r="AI1" s="159"/>
      <c r="AJ1" s="159"/>
      <c r="AK1" s="159"/>
      <c r="AL1" s="160"/>
    </row>
    <row r="2" spans="1:40" x14ac:dyDescent="0.3">
      <c r="A2" s="161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3"/>
      <c r="N2" s="161"/>
      <c r="O2" s="161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3"/>
      <c r="AB2" s="161"/>
      <c r="AC2" s="162"/>
      <c r="AD2" s="162"/>
      <c r="AE2" s="162"/>
      <c r="AF2" s="162"/>
      <c r="AG2" s="162"/>
      <c r="AH2" s="162"/>
      <c r="AI2" s="162"/>
      <c r="AJ2" s="162"/>
      <c r="AK2" s="162"/>
      <c r="AL2" s="163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101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101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0">
        <v>43470</v>
      </c>
      <c r="B4" s="23">
        <v>0.41250000000000003</v>
      </c>
      <c r="C4" s="73">
        <v>0</v>
      </c>
      <c r="D4" s="39">
        <v>0</v>
      </c>
      <c r="E4" s="13"/>
      <c r="F4" s="13"/>
      <c r="G4" s="15">
        <v>6.3E-2</v>
      </c>
      <c r="I4" s="50">
        <v>692.1</v>
      </c>
      <c r="J4" s="20"/>
      <c r="M4" s="1"/>
      <c r="N4" s="56"/>
      <c r="P4" s="113">
        <v>0.52430555555555558</v>
      </c>
      <c r="Q4" s="1">
        <v>0</v>
      </c>
      <c r="R4" s="35">
        <v>0</v>
      </c>
      <c r="U4" s="21">
        <v>3.8300000000000001E-2</v>
      </c>
      <c r="W4" s="18">
        <v>94.2</v>
      </c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0.41388888888888892</v>
      </c>
      <c r="C5" s="73">
        <v>2</v>
      </c>
      <c r="D5" s="39">
        <f>SUM(D4,C5)</f>
        <v>2</v>
      </c>
      <c r="E5" s="13"/>
      <c r="F5" s="13"/>
      <c r="G5" s="15">
        <v>4.6899999999999997E-2</v>
      </c>
      <c r="I5" s="50">
        <v>682.3</v>
      </c>
      <c r="J5" s="20"/>
      <c r="M5" s="1"/>
      <c r="P5" s="113">
        <v>0.52500000000000002</v>
      </c>
      <c r="Q5" s="12">
        <v>1</v>
      </c>
      <c r="R5" s="39">
        <f>SUM(T33,Q5)</f>
        <v>1</v>
      </c>
      <c r="U5" s="21">
        <v>4.8500000000000001E-2</v>
      </c>
      <c r="W5" s="18"/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0.4145833333333333</v>
      </c>
      <c r="C6" s="73">
        <v>1</v>
      </c>
      <c r="D6" s="39">
        <f t="shared" ref="D6:D26" si="0">SUM(D5,C6)</f>
        <v>3</v>
      </c>
      <c r="E6" s="13"/>
      <c r="F6" s="13"/>
      <c r="G6" s="15">
        <v>6.3E-2</v>
      </c>
      <c r="I6" s="50">
        <v>673</v>
      </c>
      <c r="J6" s="20"/>
      <c r="M6" s="1"/>
      <c r="P6" s="113">
        <v>0.52569444444444446</v>
      </c>
      <c r="Q6" s="12">
        <v>1</v>
      </c>
      <c r="R6" s="39">
        <f t="shared" ref="R6:R26" si="1">SUM(R5,Q6)</f>
        <v>2</v>
      </c>
      <c r="U6" s="21">
        <v>4.0599999999999997E-2</v>
      </c>
      <c r="W6" s="18">
        <v>916.3</v>
      </c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0.41597222222222219</v>
      </c>
      <c r="C7" s="73">
        <v>2</v>
      </c>
      <c r="D7" s="39">
        <f t="shared" si="0"/>
        <v>5</v>
      </c>
      <c r="E7" s="13"/>
      <c r="F7" s="13"/>
      <c r="G7" s="15">
        <v>4.48E-2</v>
      </c>
      <c r="I7" s="50">
        <v>648.79999999999995</v>
      </c>
      <c r="J7" s="20"/>
      <c r="M7" s="1"/>
      <c r="P7" s="113">
        <v>0.52638888888888891</v>
      </c>
      <c r="Q7" s="12">
        <v>1</v>
      </c>
      <c r="R7" s="39">
        <f t="shared" si="1"/>
        <v>3</v>
      </c>
      <c r="U7" s="21">
        <v>2.7300000000000001E-2</v>
      </c>
      <c r="W7" s="18"/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0.42708333333333331</v>
      </c>
      <c r="C8" s="73">
        <v>16</v>
      </c>
      <c r="D8" s="39">
        <f t="shared" si="0"/>
        <v>21</v>
      </c>
      <c r="E8" s="13"/>
      <c r="F8" s="13"/>
      <c r="G8" s="15">
        <v>6.7100000000000007E-2</v>
      </c>
      <c r="I8" s="50">
        <v>693</v>
      </c>
      <c r="J8" s="20"/>
      <c r="M8" s="1"/>
      <c r="P8" s="113">
        <v>0.52708333333333335</v>
      </c>
      <c r="Q8" s="12">
        <v>1</v>
      </c>
      <c r="R8" s="39">
        <f t="shared" si="1"/>
        <v>4</v>
      </c>
      <c r="U8" s="21">
        <v>3.8899999999999997E-2</v>
      </c>
      <c r="W8" s="18">
        <v>969.2</v>
      </c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0.42777777777777781</v>
      </c>
      <c r="C9" s="73">
        <v>1</v>
      </c>
      <c r="D9" s="39">
        <f t="shared" si="0"/>
        <v>22</v>
      </c>
      <c r="E9" s="13"/>
      <c r="F9" s="13"/>
      <c r="G9" s="15">
        <v>6.1600000000000002E-2</v>
      </c>
      <c r="I9" s="50">
        <v>664</v>
      </c>
      <c r="J9" s="20"/>
      <c r="M9" s="1"/>
      <c r="P9" s="113">
        <v>0.54097222222222219</v>
      </c>
      <c r="Q9" s="12">
        <v>20</v>
      </c>
      <c r="R9" s="39">
        <f t="shared" si="1"/>
        <v>24</v>
      </c>
      <c r="U9" s="21">
        <v>5.33E-2</v>
      </c>
      <c r="W9" s="18">
        <v>975.6</v>
      </c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0.4284722222222222</v>
      </c>
      <c r="C10" s="73">
        <v>1</v>
      </c>
      <c r="D10" s="39">
        <f t="shared" si="0"/>
        <v>23</v>
      </c>
      <c r="E10" s="13"/>
      <c r="F10" s="13"/>
      <c r="G10" s="15">
        <v>1.72E-2</v>
      </c>
      <c r="I10" s="50">
        <v>633.70000000000005</v>
      </c>
      <c r="J10" s="20"/>
      <c r="M10" s="1"/>
      <c r="P10" s="113">
        <v>0.54236111111111118</v>
      </c>
      <c r="Q10" s="12">
        <v>2</v>
      </c>
      <c r="R10" s="39">
        <f t="shared" si="1"/>
        <v>26</v>
      </c>
      <c r="U10" s="21">
        <v>0</v>
      </c>
      <c r="W10" s="18"/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0.4291666666666667</v>
      </c>
      <c r="C11" s="73">
        <v>1</v>
      </c>
      <c r="D11" s="39">
        <f t="shared" si="0"/>
        <v>24</v>
      </c>
      <c r="E11" s="13"/>
      <c r="F11" s="13"/>
      <c r="G11" s="15">
        <v>4.8000000000000001E-2</v>
      </c>
      <c r="I11" s="50">
        <v>644.9</v>
      </c>
      <c r="J11" s="20"/>
      <c r="M11" s="1"/>
      <c r="P11" s="113">
        <v>0.54305555555555551</v>
      </c>
      <c r="Q11" s="12">
        <v>1</v>
      </c>
      <c r="R11" s="39">
        <f t="shared" si="1"/>
        <v>27</v>
      </c>
      <c r="U11" s="21">
        <v>4.3400000000000001E-2</v>
      </c>
      <c r="W11" s="18"/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0.43124999999999997</v>
      </c>
      <c r="C12" s="74">
        <v>3</v>
      </c>
      <c r="D12" s="39">
        <f t="shared" si="0"/>
        <v>27</v>
      </c>
      <c r="E12" s="13"/>
      <c r="F12" s="13"/>
      <c r="G12" s="15">
        <v>6.3799999999999996E-2</v>
      </c>
      <c r="I12" s="50">
        <v>625</v>
      </c>
      <c r="J12" s="20"/>
      <c r="M12" s="1"/>
      <c r="P12" s="113">
        <v>0.5493055555555556</v>
      </c>
      <c r="Q12" s="12">
        <v>9</v>
      </c>
      <c r="R12" s="39">
        <f t="shared" si="1"/>
        <v>36</v>
      </c>
      <c r="U12" s="21">
        <v>3.1899999999999998E-2</v>
      </c>
      <c r="W12" s="18">
        <v>1007.5</v>
      </c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0.44166666666666665</v>
      </c>
      <c r="C13" s="74">
        <v>15</v>
      </c>
      <c r="D13" s="39">
        <f t="shared" si="0"/>
        <v>42</v>
      </c>
      <c r="E13" s="13"/>
      <c r="F13" s="13"/>
      <c r="G13" s="1">
        <v>7.8200000000000006E-2</v>
      </c>
      <c r="H13" s="19"/>
      <c r="I13" s="50">
        <v>634.29999999999995</v>
      </c>
      <c r="J13" s="20"/>
      <c r="K13" s="7"/>
      <c r="M13" s="1"/>
      <c r="P13" s="113">
        <v>0.54999999999999993</v>
      </c>
      <c r="Q13" s="14">
        <v>1</v>
      </c>
      <c r="R13" s="39">
        <f t="shared" si="1"/>
        <v>37</v>
      </c>
      <c r="U13" s="21">
        <v>3.9800000000000002E-2</v>
      </c>
      <c r="W13" s="18">
        <v>975.1</v>
      </c>
      <c r="X13" s="7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0.46319444444444446</v>
      </c>
      <c r="C14" s="74">
        <v>31</v>
      </c>
      <c r="D14" s="39">
        <f t="shared" si="0"/>
        <v>73</v>
      </c>
      <c r="E14" s="13"/>
      <c r="F14" s="13"/>
      <c r="G14" s="15">
        <v>4.1099999999999998E-2</v>
      </c>
      <c r="I14" s="50">
        <v>555.70000000000005</v>
      </c>
      <c r="J14" s="7"/>
      <c r="K14" s="7"/>
      <c r="M14" s="1"/>
      <c r="P14" s="113">
        <v>0.56597222222222221</v>
      </c>
      <c r="Q14" s="14">
        <v>23</v>
      </c>
      <c r="R14" s="39">
        <f t="shared" si="1"/>
        <v>60</v>
      </c>
      <c r="U14" s="21">
        <v>5.5899999999999998E-2</v>
      </c>
      <c r="V14" s="7"/>
      <c r="W14" s="29">
        <v>881.9</v>
      </c>
      <c r="X14" s="7"/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6"/>
      <c r="B15" s="23">
        <v>0.46388888888888885</v>
      </c>
      <c r="C15" s="72">
        <v>1</v>
      </c>
      <c r="D15" s="39">
        <f t="shared" si="0"/>
        <v>74</v>
      </c>
      <c r="E15" s="13"/>
      <c r="F15" s="13"/>
      <c r="G15" s="15">
        <v>4.8399999999999999E-2</v>
      </c>
      <c r="I15" s="50">
        <v>574.70000000000005</v>
      </c>
      <c r="M15" s="1"/>
      <c r="P15" s="113">
        <v>0.56736111111111109</v>
      </c>
      <c r="Q15" s="14">
        <v>2</v>
      </c>
      <c r="R15" s="39">
        <f t="shared" si="1"/>
        <v>62</v>
      </c>
      <c r="U15" s="21">
        <v>5.2200000000000003E-2</v>
      </c>
      <c r="W15" s="18">
        <v>837.2</v>
      </c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0.46527777777777773</v>
      </c>
      <c r="C16" s="73">
        <v>2</v>
      </c>
      <c r="D16" s="39">
        <f t="shared" si="0"/>
        <v>76</v>
      </c>
      <c r="E16" s="13"/>
      <c r="F16" s="13"/>
      <c r="G16" s="15">
        <v>5.5899999999999998E-2</v>
      </c>
      <c r="H16" s="19"/>
      <c r="I16" s="50">
        <v>556.4</v>
      </c>
      <c r="J16" s="18"/>
      <c r="M16" s="1"/>
      <c r="P16" s="113">
        <v>0.56805555555555554</v>
      </c>
      <c r="Q16" s="14">
        <v>1</v>
      </c>
      <c r="R16" s="39">
        <f t="shared" si="1"/>
        <v>63</v>
      </c>
      <c r="S16" s="7"/>
      <c r="U16" s="21">
        <v>4.7899999999999998E-2</v>
      </c>
      <c r="W16" s="18">
        <v>870.2</v>
      </c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0.47986111111111113</v>
      </c>
      <c r="C17" s="73">
        <v>21</v>
      </c>
      <c r="D17" s="39">
        <f t="shared" si="0"/>
        <v>97</v>
      </c>
      <c r="E17" s="13"/>
      <c r="F17" s="13"/>
      <c r="G17" s="15">
        <v>6.3200000000000006E-2</v>
      </c>
      <c r="H17" s="19"/>
      <c r="I17" s="50">
        <v>587</v>
      </c>
      <c r="J17" s="18"/>
      <c r="M17" s="1"/>
      <c r="P17" s="113">
        <v>0.58611111111111114</v>
      </c>
      <c r="Q17" s="69">
        <v>26</v>
      </c>
      <c r="R17" s="39">
        <f t="shared" si="1"/>
        <v>89</v>
      </c>
      <c r="U17" s="21">
        <v>6.4899999999999999E-2</v>
      </c>
      <c r="W17" s="18">
        <v>799.7</v>
      </c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0.48125000000000001</v>
      </c>
      <c r="C18" s="73">
        <v>2</v>
      </c>
      <c r="D18" s="39">
        <f t="shared" si="0"/>
        <v>99</v>
      </c>
      <c r="E18" s="13"/>
      <c r="F18" s="13"/>
      <c r="G18" s="15">
        <v>5.5399999999999998E-2</v>
      </c>
      <c r="H18" s="19"/>
      <c r="I18" s="50">
        <v>500</v>
      </c>
      <c r="J18" s="18"/>
      <c r="M18" s="1"/>
      <c r="P18" s="113">
        <v>0.58680555555555558</v>
      </c>
      <c r="Q18" s="12">
        <v>1</v>
      </c>
      <c r="R18" s="39">
        <f t="shared" si="1"/>
        <v>90</v>
      </c>
      <c r="U18" s="17">
        <v>3.85E-2</v>
      </c>
      <c r="W18" s="18"/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0.4826388888888889</v>
      </c>
      <c r="C19" s="73">
        <v>2</v>
      </c>
      <c r="D19" s="39">
        <f t="shared" si="0"/>
        <v>101</v>
      </c>
      <c r="E19" s="13"/>
      <c r="F19" s="13"/>
      <c r="G19" s="15">
        <v>6.4000000000000001E-2</v>
      </c>
      <c r="H19" s="19"/>
      <c r="I19" s="50">
        <v>471.9</v>
      </c>
      <c r="J19" s="18"/>
      <c r="M19" s="1"/>
      <c r="P19" s="113">
        <v>0.58888888888888891</v>
      </c>
      <c r="Q19" s="12">
        <v>3</v>
      </c>
      <c r="R19" s="39">
        <f t="shared" si="1"/>
        <v>93</v>
      </c>
      <c r="U19" s="17">
        <v>4.99E-2</v>
      </c>
      <c r="W19" s="18"/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0.48402777777777778</v>
      </c>
      <c r="C20" s="73">
        <v>2</v>
      </c>
      <c r="D20" s="39">
        <f t="shared" si="0"/>
        <v>103</v>
      </c>
      <c r="E20" s="13"/>
      <c r="F20" s="13"/>
      <c r="G20" s="15">
        <v>0.06</v>
      </c>
      <c r="H20" s="19"/>
      <c r="I20" s="50">
        <v>513</v>
      </c>
      <c r="J20" s="18"/>
      <c r="M20" s="17"/>
      <c r="P20" s="113">
        <v>0.58958333333333335</v>
      </c>
      <c r="Q20" s="12">
        <v>1</v>
      </c>
      <c r="R20" s="39">
        <f t="shared" si="1"/>
        <v>94</v>
      </c>
      <c r="U20" s="21">
        <v>5.6599999999999998E-2</v>
      </c>
      <c r="W20" s="18"/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0.48541666666666666</v>
      </c>
      <c r="C21" s="73">
        <v>2</v>
      </c>
      <c r="D21" s="39">
        <f t="shared" si="0"/>
        <v>105</v>
      </c>
      <c r="E21" s="13"/>
      <c r="F21" s="13"/>
      <c r="G21" s="15">
        <v>5.5E-2</v>
      </c>
      <c r="H21" s="19"/>
      <c r="I21" s="50">
        <v>455.4</v>
      </c>
      <c r="J21" s="18"/>
      <c r="M21" s="17"/>
      <c r="P21" s="113">
        <v>0.59027777777777779</v>
      </c>
      <c r="Q21" s="12">
        <v>1</v>
      </c>
      <c r="R21" s="39">
        <f t="shared" si="1"/>
        <v>95</v>
      </c>
      <c r="U21" s="21">
        <v>4.1599999999999998E-2</v>
      </c>
      <c r="W21" s="18"/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0.50347222222222221</v>
      </c>
      <c r="C22" s="73">
        <v>6</v>
      </c>
      <c r="D22" s="39">
        <f t="shared" si="0"/>
        <v>111</v>
      </c>
      <c r="E22" s="13"/>
      <c r="F22" s="13"/>
      <c r="G22" s="15">
        <v>6.4899999999999999E-2</v>
      </c>
      <c r="H22" s="19"/>
      <c r="I22" s="50">
        <v>643.79999999999995</v>
      </c>
      <c r="J22" s="18"/>
      <c r="M22" s="17"/>
      <c r="P22" s="113">
        <v>0.59097222222222223</v>
      </c>
      <c r="Q22" s="12">
        <v>1</v>
      </c>
      <c r="R22" s="39">
        <f t="shared" si="1"/>
        <v>96</v>
      </c>
      <c r="U22" s="21">
        <v>5.21E-2</v>
      </c>
      <c r="W22" s="18">
        <v>754.3</v>
      </c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0.50486111111111109</v>
      </c>
      <c r="C23" s="73">
        <v>1</v>
      </c>
      <c r="D23" s="39">
        <f t="shared" si="0"/>
        <v>112</v>
      </c>
      <c r="E23" s="13"/>
      <c r="F23" s="13"/>
      <c r="G23" s="15">
        <v>7.3300000000000004E-2</v>
      </c>
      <c r="H23" s="19"/>
      <c r="I23" s="50">
        <v>488.4</v>
      </c>
      <c r="J23" s="18"/>
      <c r="M23" s="17"/>
      <c r="P23" s="113">
        <v>0.63472222222222219</v>
      </c>
      <c r="Q23" s="12">
        <v>3</v>
      </c>
      <c r="R23" s="39">
        <f t="shared" si="1"/>
        <v>99</v>
      </c>
      <c r="U23" s="21">
        <v>0</v>
      </c>
      <c r="W23" s="18">
        <v>784.9</v>
      </c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0.50555555555555554</v>
      </c>
      <c r="C24" s="73">
        <v>1</v>
      </c>
      <c r="D24" s="39">
        <f t="shared" si="0"/>
        <v>113</v>
      </c>
      <c r="E24" s="13"/>
      <c r="F24" s="13"/>
      <c r="G24" s="15">
        <v>6.8199999999999997E-2</v>
      </c>
      <c r="H24" s="19"/>
      <c r="I24" s="50">
        <v>508.8</v>
      </c>
      <c r="J24" s="18"/>
      <c r="M24" s="1"/>
      <c r="P24" s="113">
        <v>0.63750000000000007</v>
      </c>
      <c r="Q24" s="12">
        <v>4</v>
      </c>
      <c r="R24" s="39">
        <f t="shared" si="1"/>
        <v>103</v>
      </c>
      <c r="U24" s="17">
        <v>5.3600000000000002E-2</v>
      </c>
      <c r="W24" s="18">
        <v>766.8</v>
      </c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0.50624999999999998</v>
      </c>
      <c r="C25" s="74">
        <v>1</v>
      </c>
      <c r="D25" s="39">
        <f t="shared" si="0"/>
        <v>114</v>
      </c>
      <c r="E25" s="13"/>
      <c r="F25" s="13"/>
      <c r="G25" s="15">
        <v>7.1199999999999999E-2</v>
      </c>
      <c r="H25" s="19"/>
      <c r="I25" s="50">
        <v>530.29999999999995</v>
      </c>
      <c r="K25" s="7"/>
      <c r="M25" s="1"/>
      <c r="P25" s="113">
        <v>0.63888888888888895</v>
      </c>
      <c r="Q25" s="12">
        <v>2</v>
      </c>
      <c r="R25" s="39">
        <f t="shared" si="1"/>
        <v>105</v>
      </c>
      <c r="U25" s="17">
        <v>5.8000000000000003E-2</v>
      </c>
      <c r="W25" s="18">
        <v>796.6</v>
      </c>
      <c r="X25" s="7"/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0.50763888888888886</v>
      </c>
      <c r="C26" s="74">
        <v>2</v>
      </c>
      <c r="D26" s="39">
        <f t="shared" si="0"/>
        <v>116</v>
      </c>
      <c r="E26" s="13"/>
      <c r="F26" s="13"/>
      <c r="G26" s="15">
        <v>6.6500000000000004E-2</v>
      </c>
      <c r="I26" s="50">
        <v>561.70000000000005</v>
      </c>
      <c r="J26" s="7"/>
      <c r="K26" s="7"/>
      <c r="M26" s="1"/>
      <c r="P26" s="113">
        <v>0.64027777777777783</v>
      </c>
      <c r="Q26" s="12">
        <v>2</v>
      </c>
      <c r="R26" s="39">
        <f t="shared" si="1"/>
        <v>107</v>
      </c>
      <c r="U26" s="21">
        <v>5.4300000000000001E-2</v>
      </c>
      <c r="V26" s="7"/>
      <c r="W26" s="29">
        <v>762</v>
      </c>
      <c r="X26" s="7"/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6"/>
      <c r="B27" s="23"/>
      <c r="C27" s="78"/>
      <c r="D27" s="39"/>
      <c r="G27" s="15"/>
      <c r="I27" s="41"/>
      <c r="J27" s="17"/>
      <c r="M27" s="1"/>
      <c r="P27" s="113"/>
      <c r="Q27" s="12"/>
      <c r="R27" s="39"/>
      <c r="U27" s="21"/>
      <c r="W27" s="18"/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23"/>
      <c r="C28" s="12"/>
      <c r="D28" s="39"/>
      <c r="G28" s="15"/>
      <c r="H28" s="17"/>
      <c r="I28" s="49"/>
      <c r="J28" s="17"/>
      <c r="M28" s="1"/>
      <c r="P28" s="113"/>
      <c r="Q28" s="14"/>
      <c r="R28" s="39"/>
      <c r="S28" s="7"/>
      <c r="U28" s="21"/>
      <c r="W28" s="18"/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23"/>
      <c r="C29" s="12"/>
      <c r="D29" s="39"/>
      <c r="G29" s="15"/>
      <c r="H29" s="17"/>
      <c r="I29" s="49"/>
      <c r="J29" s="17"/>
      <c r="M29" s="1"/>
      <c r="P29" s="113"/>
      <c r="Q29" s="69"/>
      <c r="R29" s="39"/>
      <c r="U29" s="21"/>
      <c r="W29" s="18"/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23"/>
      <c r="C30" s="12"/>
      <c r="D30" s="39"/>
      <c r="G30" s="15"/>
      <c r="H30" s="17"/>
      <c r="I30" s="49"/>
      <c r="J30" s="17"/>
      <c r="M30" s="1"/>
      <c r="P30" s="113"/>
      <c r="Q30" s="12"/>
      <c r="R30" s="39"/>
      <c r="U30" s="21"/>
      <c r="W30" s="18"/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23"/>
      <c r="C31" s="12"/>
      <c r="D31" s="39"/>
      <c r="G31" s="15"/>
      <c r="H31" s="17"/>
      <c r="I31" s="49"/>
      <c r="J31" s="17"/>
      <c r="M31" s="1"/>
      <c r="P31" s="113"/>
      <c r="Q31" s="12"/>
      <c r="R31" s="39"/>
      <c r="U31" s="21"/>
      <c r="W31" s="18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23"/>
      <c r="C32" s="12"/>
      <c r="D32" s="39"/>
      <c r="G32" s="15"/>
      <c r="H32" s="17"/>
      <c r="I32" s="49"/>
      <c r="J32" s="17"/>
      <c r="M32" s="1"/>
      <c r="O32" s="14">
        <v>0</v>
      </c>
      <c r="P32" s="113"/>
      <c r="Q32" s="12"/>
      <c r="R32" s="39"/>
      <c r="U32" s="21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23"/>
      <c r="C33" s="12"/>
      <c r="D33" s="39"/>
      <c r="G33" s="15"/>
      <c r="H33" s="17"/>
      <c r="I33" s="49"/>
      <c r="J33" s="17"/>
      <c r="M33" s="1"/>
      <c r="P33" s="113"/>
      <c r="Q33" s="12"/>
      <c r="R33" s="39"/>
      <c r="T33" s="68">
        <v>0</v>
      </c>
      <c r="U33" s="21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23"/>
      <c r="C34" s="12"/>
      <c r="D34" s="39"/>
      <c r="G34" s="15"/>
      <c r="H34" s="17"/>
      <c r="I34" s="49"/>
      <c r="J34" s="17"/>
      <c r="M34" s="1"/>
      <c r="P34" s="113"/>
      <c r="Q34" s="12"/>
      <c r="R34" s="39"/>
      <c r="U34" s="21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23"/>
      <c r="C35" s="12"/>
      <c r="D35" s="39"/>
      <c r="G35" s="15"/>
      <c r="H35" s="21"/>
      <c r="I35" s="49"/>
      <c r="J35" s="17"/>
      <c r="M35" s="1"/>
      <c r="P35" s="113"/>
      <c r="Q35" s="12"/>
      <c r="R35" s="39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22"/>
      <c r="C36" s="12"/>
      <c r="D36" s="39"/>
      <c r="H36" s="17"/>
      <c r="J36" s="17"/>
      <c r="M36" s="1"/>
      <c r="P36" s="113"/>
      <c r="Q36" s="12"/>
      <c r="R36" s="39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22"/>
      <c r="C37" s="12"/>
      <c r="D37" s="39"/>
      <c r="H37" s="17"/>
      <c r="J37" s="18"/>
      <c r="K37" s="7"/>
      <c r="M37" s="1"/>
      <c r="P37" s="113"/>
      <c r="Q37" s="12"/>
      <c r="R37" s="39"/>
      <c r="X37" s="7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C38" s="17"/>
      <c r="D38" s="39"/>
      <c r="E38" s="7"/>
      <c r="F38" s="7"/>
      <c r="J38" s="7"/>
      <c r="K38" s="7"/>
      <c r="M38" s="1"/>
      <c r="P38" s="113"/>
      <c r="Q38" s="12"/>
      <c r="R38" s="39"/>
      <c r="V38" s="7"/>
      <c r="W38" s="30"/>
      <c r="X38" s="7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6"/>
      <c r="B39" s="5"/>
      <c r="C39" s="25"/>
      <c r="D39" s="39"/>
      <c r="M39" s="1"/>
      <c r="O39" s="6"/>
      <c r="P39" s="113"/>
      <c r="Q39" s="12"/>
      <c r="R39" s="39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22"/>
      <c r="C40" s="12"/>
      <c r="D40" s="39"/>
      <c r="H40" s="17"/>
      <c r="J40" s="17"/>
      <c r="M40" s="1"/>
      <c r="P40" s="113"/>
      <c r="R40" s="39"/>
      <c r="X40" s="22"/>
      <c r="Y40" s="12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22"/>
      <c r="C41" s="12"/>
      <c r="D41" s="39"/>
      <c r="H41" s="17"/>
      <c r="J41" s="17"/>
      <c r="M41" s="1"/>
      <c r="P41" s="13"/>
      <c r="Q41" s="17"/>
      <c r="R41" s="39"/>
      <c r="S41" s="7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22"/>
      <c r="C42" s="12"/>
      <c r="D42" s="39"/>
      <c r="H42" s="17"/>
      <c r="J42" s="17"/>
      <c r="M42" s="1"/>
      <c r="P42" s="78"/>
      <c r="Q42" s="25"/>
      <c r="R42" s="39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22"/>
      <c r="C43" s="12"/>
      <c r="D43" s="39"/>
      <c r="H43" s="17"/>
      <c r="J43" s="17"/>
      <c r="M43" s="1"/>
      <c r="P43" s="13"/>
      <c r="R43" s="39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22"/>
      <c r="C44" s="12"/>
      <c r="D44" s="39"/>
      <c r="H44" s="17"/>
      <c r="J44" s="17"/>
      <c r="M44" s="1"/>
      <c r="P44" s="79"/>
      <c r="Q44" s="12"/>
      <c r="R44" s="39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C45" s="17"/>
      <c r="D45" s="39"/>
      <c r="H45" s="17"/>
      <c r="J45" s="17"/>
      <c r="M45" s="1"/>
      <c r="P45" s="79"/>
      <c r="Q45" s="12"/>
      <c r="R45" s="39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23"/>
      <c r="C46" s="17"/>
      <c r="D46" s="39"/>
      <c r="H46" s="17"/>
      <c r="J46" s="18"/>
      <c r="M46" s="1"/>
      <c r="P46" s="79"/>
      <c r="Q46" s="12"/>
      <c r="R46" s="39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23"/>
      <c r="C47" s="12"/>
      <c r="D47" s="39"/>
      <c r="H47" s="17"/>
      <c r="J47" s="17"/>
      <c r="M47" s="1"/>
      <c r="P47" s="79"/>
      <c r="Q47" s="12"/>
      <c r="R47" s="39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23"/>
      <c r="C48" s="12"/>
      <c r="D48" s="39"/>
      <c r="H48" s="17"/>
      <c r="J48" s="17"/>
      <c r="M48" s="1"/>
      <c r="P48" s="79"/>
      <c r="Q48" s="12"/>
      <c r="R48" s="39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23"/>
      <c r="C49" s="12"/>
      <c r="D49" s="39"/>
      <c r="K49" s="7"/>
      <c r="M49" s="1"/>
      <c r="P49" s="79"/>
      <c r="Q49" s="12"/>
      <c r="R49" s="39"/>
      <c r="X49" s="7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D50" s="39"/>
      <c r="E50" s="7"/>
      <c r="F50" s="7"/>
      <c r="J50" s="7"/>
      <c r="K50" s="7"/>
      <c r="M50" s="1"/>
      <c r="P50" s="79"/>
      <c r="Q50" s="12"/>
      <c r="R50" s="39"/>
      <c r="V50" s="7"/>
      <c r="W50" s="30"/>
      <c r="X50" s="7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6"/>
      <c r="B51" s="5"/>
      <c r="C51" s="5"/>
      <c r="D51" s="39"/>
      <c r="M51" s="1"/>
      <c r="O51" s="6"/>
      <c r="P51" s="79"/>
      <c r="Q51" s="12"/>
      <c r="R51" s="39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23"/>
      <c r="C52" s="12"/>
      <c r="D52" s="39"/>
      <c r="H52" s="17"/>
      <c r="J52" s="17"/>
      <c r="M52" s="1"/>
      <c r="P52" s="79"/>
      <c r="Q52" s="12"/>
      <c r="R52" s="39"/>
      <c r="U52" s="1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23"/>
      <c r="C53" s="12"/>
      <c r="D53" s="39"/>
      <c r="I53" s="41"/>
      <c r="J53" s="17"/>
      <c r="M53" s="1"/>
      <c r="P53" s="13"/>
      <c r="Q53" s="14"/>
      <c r="R53" s="39"/>
      <c r="S53" s="7"/>
      <c r="Z53" s="1"/>
      <c r="AC53" s="23"/>
      <c r="AD53" s="74"/>
      <c r="AE53" s="74"/>
      <c r="AI53" s="15"/>
      <c r="AL53" s="1"/>
    </row>
    <row r="54" spans="1:38" x14ac:dyDescent="0.3">
      <c r="B54" s="23"/>
      <c r="C54" s="12"/>
      <c r="D54" s="39"/>
      <c r="I54" s="41"/>
      <c r="J54" s="17"/>
      <c r="M54" s="1"/>
      <c r="P54" s="78"/>
      <c r="Q54" s="27"/>
      <c r="R54" s="39"/>
      <c r="Z54" s="1"/>
      <c r="AC54" s="23"/>
      <c r="AD54" s="14"/>
      <c r="AE54" s="74"/>
      <c r="AI54" s="15"/>
      <c r="AL54" s="1"/>
    </row>
    <row r="55" spans="1:38" x14ac:dyDescent="0.3">
      <c r="B55" s="23"/>
      <c r="C55" s="12"/>
      <c r="D55" s="39"/>
      <c r="I55" s="41"/>
      <c r="J55" s="17"/>
      <c r="M55" s="1"/>
      <c r="P55" s="79"/>
      <c r="Q55" s="12"/>
      <c r="R55" s="39"/>
      <c r="U55" s="21"/>
      <c r="Z55" s="1"/>
      <c r="AC55" s="23"/>
      <c r="AD55" s="14"/>
      <c r="AE55" s="74"/>
      <c r="AI55" s="15"/>
      <c r="AL55" s="1"/>
    </row>
    <row r="56" spans="1:38" x14ac:dyDescent="0.3">
      <c r="B56" s="23"/>
      <c r="C56" s="12"/>
      <c r="D56" s="39"/>
      <c r="I56" s="41"/>
      <c r="J56" s="17"/>
      <c r="M56" s="1"/>
      <c r="P56" s="79"/>
      <c r="Q56" s="12"/>
      <c r="R56" s="39"/>
      <c r="Z56" s="1"/>
      <c r="AC56" s="23"/>
      <c r="AD56" s="14"/>
      <c r="AE56" s="74"/>
      <c r="AI56" s="15"/>
      <c r="AL56" s="1"/>
    </row>
    <row r="57" spans="1:38" x14ac:dyDescent="0.3">
      <c r="B57" s="23"/>
      <c r="C57" s="12"/>
      <c r="D57" s="39"/>
      <c r="I57" s="41"/>
      <c r="J57" s="17"/>
      <c r="M57" s="1"/>
      <c r="P57" s="79"/>
      <c r="Q57" s="12"/>
      <c r="R57" s="39"/>
      <c r="Z57" s="1"/>
      <c r="AB57" s="116"/>
      <c r="AC57" s="113"/>
      <c r="AD57" s="14"/>
      <c r="AE57" s="74"/>
      <c r="AI57" s="15"/>
      <c r="AL57" s="1"/>
    </row>
    <row r="58" spans="1:38" x14ac:dyDescent="0.3">
      <c r="B58" s="23"/>
      <c r="C58" s="12"/>
      <c r="D58" s="39"/>
      <c r="I58" s="41"/>
      <c r="J58" s="17"/>
      <c r="M58" s="1"/>
      <c r="P58" s="79"/>
      <c r="Q58" s="12"/>
      <c r="R58" s="39"/>
      <c r="Z58" s="1"/>
      <c r="AC58" s="113"/>
      <c r="AD58" s="14"/>
      <c r="AE58" s="74"/>
      <c r="AI58" s="15"/>
      <c r="AL58" s="1"/>
    </row>
    <row r="59" spans="1:38" x14ac:dyDescent="0.3">
      <c r="B59" s="23"/>
      <c r="C59" s="12"/>
      <c r="D59" s="39"/>
      <c r="M59" s="1"/>
      <c r="P59" s="79"/>
      <c r="Q59" s="12"/>
      <c r="R59" s="39"/>
      <c r="Z59" s="1"/>
      <c r="AC59" s="113"/>
      <c r="AD59" s="14"/>
      <c r="AE59" s="74"/>
      <c r="AI59" s="15"/>
      <c r="AL59" s="1"/>
    </row>
    <row r="60" spans="1:38" x14ac:dyDescent="0.3">
      <c r="D60" s="39"/>
      <c r="M60" s="1"/>
      <c r="P60" s="79"/>
      <c r="Q60" s="12"/>
      <c r="R60" s="39"/>
      <c r="Z60" s="1"/>
      <c r="AC60" s="79"/>
      <c r="AL60" s="1"/>
    </row>
    <row r="61" spans="1:38" x14ac:dyDescent="0.3">
      <c r="D61" s="39"/>
      <c r="K61" s="7"/>
      <c r="M61" s="1"/>
      <c r="P61" s="79"/>
      <c r="Q61" s="12"/>
      <c r="R61" s="39"/>
      <c r="U61" s="21"/>
      <c r="X61" s="7"/>
      <c r="Z61" s="1"/>
      <c r="AC61" s="79"/>
      <c r="AL61" s="1"/>
    </row>
    <row r="62" spans="1:38" x14ac:dyDescent="0.3">
      <c r="D62" s="39"/>
      <c r="E62" s="7"/>
      <c r="F62" s="7"/>
      <c r="J62" s="7"/>
      <c r="K62" s="7"/>
      <c r="M62" s="1"/>
      <c r="P62" s="79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3">
      <c r="A63" s="6"/>
      <c r="B63" s="5"/>
      <c r="C63" s="5"/>
      <c r="D63" s="39"/>
      <c r="I63" s="41"/>
      <c r="J63" s="17"/>
      <c r="M63" s="1"/>
      <c r="O63" s="6"/>
      <c r="P63" s="79"/>
      <c r="Q63" s="12"/>
      <c r="R63" s="39"/>
      <c r="Z63" s="1"/>
      <c r="AC63" s="79"/>
      <c r="AL63" s="1"/>
    </row>
    <row r="64" spans="1:38" x14ac:dyDescent="0.3">
      <c r="B64" s="22"/>
      <c r="C64" s="12"/>
      <c r="D64" s="39"/>
      <c r="I64" s="41"/>
      <c r="J64" s="17"/>
      <c r="M64" s="1"/>
      <c r="P64" s="79"/>
      <c r="Q64" s="12"/>
      <c r="R64" s="39"/>
      <c r="Z64" s="1"/>
      <c r="AC64" s="79"/>
      <c r="AL64" s="1"/>
    </row>
    <row r="65" spans="2:38" x14ac:dyDescent="0.3">
      <c r="B65" s="22"/>
      <c r="C65" s="12"/>
      <c r="D65" s="39"/>
      <c r="I65" s="41"/>
      <c r="J65" s="17"/>
      <c r="M65" s="1"/>
      <c r="P65" s="13"/>
      <c r="Q65" s="14"/>
      <c r="R65" s="39"/>
      <c r="S65" s="7"/>
      <c r="Z65" s="1"/>
      <c r="AC65" s="79"/>
      <c r="AL65" s="1"/>
    </row>
    <row r="66" spans="2:38" x14ac:dyDescent="0.3">
      <c r="B66" s="22"/>
      <c r="C66" s="12"/>
      <c r="D66" s="39"/>
      <c r="H66" s="17"/>
      <c r="J66" s="17"/>
      <c r="M66" s="1"/>
      <c r="P66" s="78"/>
      <c r="Q66" s="27"/>
      <c r="R66" s="39"/>
      <c r="Z66" s="1"/>
      <c r="AC66" s="13"/>
      <c r="AL66" s="1"/>
    </row>
    <row r="67" spans="2:38" x14ac:dyDescent="0.3">
      <c r="B67" s="22"/>
      <c r="C67" s="12"/>
      <c r="D67" s="39"/>
      <c r="H67" s="17"/>
      <c r="J67" s="17"/>
      <c r="M67" s="1"/>
      <c r="P67" s="79"/>
      <c r="Q67" s="14"/>
      <c r="R67" s="39"/>
      <c r="Z67" s="1"/>
      <c r="AC67" s="78"/>
      <c r="AL67" s="1"/>
    </row>
    <row r="68" spans="2:38" x14ac:dyDescent="0.3">
      <c r="B68" s="22"/>
      <c r="C68" s="12"/>
      <c r="D68" s="39"/>
      <c r="H68" s="17"/>
      <c r="J68" s="17"/>
      <c r="M68" s="1"/>
      <c r="P68" s="79"/>
      <c r="Q68" s="14"/>
      <c r="R68" s="39"/>
      <c r="Z68" s="1"/>
      <c r="AC68" s="79"/>
      <c r="AL68" s="1"/>
    </row>
    <row r="69" spans="2:38" x14ac:dyDescent="0.3">
      <c r="B69" s="22"/>
      <c r="C69" s="12"/>
      <c r="D69" s="39"/>
      <c r="I69" s="41"/>
      <c r="J69" s="17"/>
      <c r="M69" s="1"/>
      <c r="P69" s="79"/>
      <c r="Q69" s="14"/>
      <c r="R69" s="39"/>
      <c r="Z69" s="1"/>
      <c r="AC69" s="79"/>
      <c r="AL69" s="1"/>
    </row>
    <row r="70" spans="2:38" x14ac:dyDescent="0.3">
      <c r="B70" s="23"/>
      <c r="C70" s="12"/>
      <c r="D70" s="39"/>
      <c r="I70" s="41"/>
      <c r="J70" s="17"/>
      <c r="M70" s="1"/>
      <c r="P70" s="79"/>
      <c r="Q70" s="14"/>
      <c r="R70" s="39"/>
      <c r="Z70" s="1"/>
      <c r="AC70" s="79"/>
      <c r="AL70" s="1"/>
    </row>
    <row r="71" spans="2:38" x14ac:dyDescent="0.3">
      <c r="B71" s="23"/>
      <c r="C71" s="12"/>
      <c r="D71" s="39"/>
      <c r="I71" s="41"/>
      <c r="J71" s="17"/>
      <c r="M71" s="1"/>
      <c r="P71" s="79"/>
      <c r="Q71" s="14"/>
      <c r="R71" s="40"/>
      <c r="Z71" s="1"/>
      <c r="AC71" s="79"/>
      <c r="AL71" s="1"/>
    </row>
    <row r="72" spans="2:38" x14ac:dyDescent="0.3">
      <c r="B72" s="23"/>
      <c r="C72" s="12"/>
      <c r="D72" s="39"/>
      <c r="I72" s="41"/>
      <c r="J72" s="17"/>
      <c r="M72" s="1"/>
      <c r="P72" s="13"/>
      <c r="Z72" s="1"/>
      <c r="AC72" s="79"/>
      <c r="AL72" s="1"/>
    </row>
    <row r="73" spans="2:38" x14ac:dyDescent="0.3">
      <c r="M73" s="1"/>
      <c r="P73" s="13"/>
      <c r="Q73" s="12"/>
      <c r="R73" s="39"/>
      <c r="Z73" s="1"/>
      <c r="AC73" s="13"/>
      <c r="AL73" s="1"/>
    </row>
    <row r="74" spans="2:38" x14ac:dyDescent="0.3">
      <c r="M74" s="1"/>
      <c r="P74" s="13"/>
      <c r="Q74" s="12"/>
      <c r="R74" s="39"/>
      <c r="X74" s="7"/>
      <c r="Z74" s="1"/>
      <c r="AC74" s="13"/>
      <c r="AL74" s="1"/>
    </row>
    <row r="75" spans="2:38" x14ac:dyDescent="0.3">
      <c r="M75" s="1"/>
      <c r="P75" s="13"/>
      <c r="V75" s="7"/>
      <c r="W75" s="30"/>
      <c r="X75" s="7"/>
      <c r="Z75" s="1"/>
      <c r="AC75" s="13"/>
      <c r="AL75" s="1"/>
    </row>
    <row r="76" spans="2:38" x14ac:dyDescent="0.3">
      <c r="M76" s="1"/>
      <c r="P76" s="13"/>
      <c r="Z76" s="1"/>
      <c r="AC76" s="13"/>
      <c r="AL76" s="1"/>
    </row>
    <row r="77" spans="2:38" x14ac:dyDescent="0.3">
      <c r="M77" s="1"/>
      <c r="P77" s="13"/>
      <c r="Z77" s="1"/>
      <c r="AC77" s="13"/>
      <c r="AL77" s="1"/>
    </row>
    <row r="78" spans="2:38" x14ac:dyDescent="0.3">
      <c r="M78" s="1"/>
      <c r="P78" s="13"/>
      <c r="Q78" s="14"/>
      <c r="R78" s="40"/>
      <c r="S78" s="7"/>
      <c r="Z78" s="1"/>
      <c r="AC78" s="13"/>
      <c r="AL78" s="1"/>
    </row>
    <row r="79" spans="2:38" x14ac:dyDescent="0.3">
      <c r="M79" s="1"/>
      <c r="P79" s="13"/>
      <c r="Q79" s="27"/>
      <c r="R79" s="47"/>
      <c r="Z79" s="1"/>
      <c r="AC79" s="13"/>
      <c r="AL79" s="1"/>
    </row>
    <row r="80" spans="2:38" x14ac:dyDescent="0.3">
      <c r="M80" s="1"/>
      <c r="P80" s="13"/>
      <c r="Z80" s="1"/>
      <c r="AC80" s="13"/>
      <c r="AL80" s="1"/>
    </row>
    <row r="81" spans="13:38" x14ac:dyDescent="0.3">
      <c r="M81" s="1"/>
      <c r="P81" s="13"/>
      <c r="Z81" s="1"/>
      <c r="AC81" s="13"/>
      <c r="AL81" s="1"/>
    </row>
    <row r="82" spans="13:38" x14ac:dyDescent="0.3">
      <c r="M82" s="1"/>
      <c r="P82" s="13"/>
      <c r="Z82" s="1"/>
      <c r="AC82" s="13"/>
      <c r="AL82" s="1"/>
    </row>
    <row r="83" spans="13:38" x14ac:dyDescent="0.3">
      <c r="M83" s="1"/>
      <c r="P83" s="13"/>
      <c r="Z83" s="1"/>
      <c r="AC83" s="13"/>
      <c r="AL83" s="1"/>
    </row>
    <row r="84" spans="13:38" x14ac:dyDescent="0.3">
      <c r="M84" s="1"/>
      <c r="P84" s="13"/>
      <c r="Z84" s="1"/>
      <c r="AC84" s="13"/>
      <c r="AL84" s="1"/>
    </row>
    <row r="85" spans="13:38" x14ac:dyDescent="0.3">
      <c r="M85" s="1"/>
      <c r="P85" s="13"/>
      <c r="Z85" s="1"/>
      <c r="AC85" s="13"/>
      <c r="AL85" s="1"/>
    </row>
    <row r="86" spans="13:38" x14ac:dyDescent="0.3">
      <c r="M86" s="1"/>
      <c r="P86" s="13"/>
      <c r="Z86" s="1"/>
      <c r="AC86" s="13"/>
      <c r="AL86" s="1"/>
    </row>
    <row r="87" spans="13:38" x14ac:dyDescent="0.3">
      <c r="M87" s="1"/>
      <c r="P87" s="13"/>
      <c r="Z87" s="1"/>
      <c r="AC87" s="13"/>
      <c r="AL87" s="1"/>
    </row>
    <row r="88" spans="13:38" x14ac:dyDescent="0.3">
      <c r="M88" s="1"/>
      <c r="Z88" s="1"/>
      <c r="AC88" s="13"/>
      <c r="AL88" s="1"/>
    </row>
    <row r="89" spans="13:38" x14ac:dyDescent="0.3">
      <c r="M89" s="1"/>
      <c r="Z89" s="1"/>
      <c r="AC89" s="13"/>
      <c r="AL89" s="1"/>
    </row>
    <row r="90" spans="13:38" x14ac:dyDescent="0.3">
      <c r="M90" s="1"/>
      <c r="Z90" s="1"/>
      <c r="AC90" s="13"/>
      <c r="AL90" s="1"/>
    </row>
    <row r="91" spans="13:38" x14ac:dyDescent="0.3">
      <c r="M91" s="1"/>
      <c r="Z91" s="1"/>
      <c r="AC91" s="13"/>
      <c r="AL91" s="1"/>
    </row>
    <row r="92" spans="13:38" x14ac:dyDescent="0.3">
      <c r="M92" s="1"/>
      <c r="Z92" s="1"/>
      <c r="AC92" s="13"/>
      <c r="AL92" s="1"/>
    </row>
    <row r="93" spans="13:38" x14ac:dyDescent="0.3">
      <c r="M93" s="1"/>
      <c r="Z93" s="1"/>
      <c r="AC93" s="13"/>
      <c r="AE93" s="1">
        <v>5</v>
      </c>
      <c r="AL93" s="1"/>
    </row>
    <row r="94" spans="13:38" x14ac:dyDescent="0.3">
      <c r="M94" s="1"/>
      <c r="Z94" s="1"/>
      <c r="AC94" s="13"/>
      <c r="AE94" s="1">
        <v>6</v>
      </c>
      <c r="AL94" s="1"/>
    </row>
    <row r="95" spans="13:38" x14ac:dyDescent="0.3">
      <c r="M95" s="1"/>
      <c r="Z95" s="1"/>
      <c r="AC95" s="13"/>
      <c r="AE95" s="1">
        <v>7</v>
      </c>
      <c r="AL95" s="1"/>
    </row>
    <row r="96" spans="13:38" x14ac:dyDescent="0.3">
      <c r="M96" s="1"/>
      <c r="S96" s="1">
        <v>5</v>
      </c>
      <c r="Z96" s="1"/>
      <c r="AC96" s="13"/>
      <c r="AE96" s="1">
        <v>8</v>
      </c>
      <c r="AL96" s="1"/>
    </row>
    <row r="97" spans="13:38" x14ac:dyDescent="0.3">
      <c r="M97" s="1"/>
      <c r="S97" s="1">
        <v>6</v>
      </c>
      <c r="Z97" s="1"/>
      <c r="AC97" s="13"/>
      <c r="AE97" s="1">
        <v>9</v>
      </c>
      <c r="AL97" s="1"/>
    </row>
    <row r="98" spans="13:38" x14ac:dyDescent="0.3">
      <c r="M98" s="1"/>
      <c r="S98" s="1">
        <v>7</v>
      </c>
      <c r="Z98" s="1"/>
      <c r="AC98" s="13"/>
      <c r="AE98" s="1">
        <v>10</v>
      </c>
      <c r="AL98" s="1"/>
    </row>
    <row r="99" spans="13:38" x14ac:dyDescent="0.3">
      <c r="M99" s="1"/>
      <c r="S99" s="1">
        <v>8</v>
      </c>
      <c r="Z99" s="1"/>
      <c r="AC99" s="13"/>
      <c r="AE99" s="1" t="s">
        <v>20</v>
      </c>
      <c r="AL99" s="1"/>
    </row>
    <row r="100" spans="13:38" x14ac:dyDescent="0.3">
      <c r="M100" s="1"/>
      <c r="S100" s="1">
        <v>9</v>
      </c>
      <c r="Z100" s="1"/>
      <c r="AC100" s="13"/>
      <c r="AL100" s="1"/>
    </row>
    <row r="101" spans="13:38" x14ac:dyDescent="0.3">
      <c r="M101" s="1"/>
      <c r="S101" s="1">
        <v>10</v>
      </c>
      <c r="Z101" s="1"/>
      <c r="AC101" s="13"/>
      <c r="AE101" s="1">
        <v>1</v>
      </c>
      <c r="AL101" s="1"/>
    </row>
    <row r="102" spans="13:38" x14ac:dyDescent="0.3">
      <c r="M102" s="1"/>
      <c r="S102" s="1" t="s">
        <v>20</v>
      </c>
      <c r="Z102" s="1"/>
      <c r="AC102" s="13"/>
      <c r="AE102" s="1">
        <v>2</v>
      </c>
      <c r="AL102" s="1"/>
    </row>
    <row r="103" spans="13:38" x14ac:dyDescent="0.3">
      <c r="M103" s="1"/>
      <c r="Z103" s="1"/>
      <c r="AC103" s="13"/>
      <c r="AE103" s="1">
        <v>3</v>
      </c>
      <c r="AL103" s="1"/>
    </row>
    <row r="104" spans="13:38" x14ac:dyDescent="0.3">
      <c r="M104" s="1"/>
      <c r="S104" s="1">
        <v>1</v>
      </c>
      <c r="Z104" s="1"/>
      <c r="AC104" s="13"/>
      <c r="AE104" s="1">
        <v>4</v>
      </c>
      <c r="AL104" s="1"/>
    </row>
    <row r="105" spans="13:38" x14ac:dyDescent="0.3">
      <c r="M105" s="1"/>
      <c r="S105" s="1">
        <v>2</v>
      </c>
      <c r="Z105" s="1"/>
      <c r="AC105" s="13"/>
      <c r="AE105" s="1">
        <v>5</v>
      </c>
      <c r="AL105" s="1"/>
    </row>
    <row r="106" spans="13:38" x14ac:dyDescent="0.3">
      <c r="M106" s="1"/>
      <c r="S106" s="1">
        <v>3</v>
      </c>
      <c r="Z106" s="1"/>
      <c r="AC106" s="13"/>
      <c r="AE106" s="1">
        <v>6</v>
      </c>
      <c r="AL106" s="1"/>
    </row>
    <row r="107" spans="13:38" x14ac:dyDescent="0.3">
      <c r="M107" s="1"/>
      <c r="S107" s="1">
        <v>4</v>
      </c>
      <c r="Z107" s="1"/>
      <c r="AC107" s="13"/>
      <c r="AE107" s="1">
        <v>7</v>
      </c>
      <c r="AL107" s="1"/>
    </row>
    <row r="108" spans="13:38" x14ac:dyDescent="0.3">
      <c r="M108" s="1"/>
      <c r="S108" s="1">
        <v>5</v>
      </c>
      <c r="Z108" s="1"/>
      <c r="AE108" s="1">
        <v>8</v>
      </c>
      <c r="AL108" s="1"/>
    </row>
    <row r="109" spans="13:38" x14ac:dyDescent="0.3">
      <c r="M109" s="1"/>
      <c r="S109" s="1">
        <v>6</v>
      </c>
      <c r="Z109" s="1"/>
      <c r="AE109" s="1">
        <v>9</v>
      </c>
      <c r="AL109" s="1"/>
    </row>
    <row r="110" spans="13:38" x14ac:dyDescent="0.3">
      <c r="M110" s="1"/>
      <c r="S110" s="1">
        <v>7</v>
      </c>
      <c r="Z110" s="1"/>
      <c r="AE110" s="1">
        <v>10</v>
      </c>
      <c r="AL110" s="1"/>
    </row>
    <row r="111" spans="13:38" x14ac:dyDescent="0.3">
      <c r="M111" s="1"/>
      <c r="S111" s="1">
        <v>8</v>
      </c>
      <c r="Z111" s="1"/>
      <c r="AE111" s="1" t="s">
        <v>20</v>
      </c>
      <c r="AL111" s="1"/>
    </row>
    <row r="112" spans="13:38" x14ac:dyDescent="0.3">
      <c r="M112" s="1"/>
      <c r="S112" s="1">
        <v>9</v>
      </c>
      <c r="Z112" s="1"/>
      <c r="AL112" s="1"/>
    </row>
    <row r="113" spans="13:38" x14ac:dyDescent="0.3">
      <c r="M113" s="1"/>
      <c r="S113" s="1">
        <v>10</v>
      </c>
      <c r="Z113" s="1"/>
      <c r="AL113" s="1"/>
    </row>
    <row r="114" spans="13:38" x14ac:dyDescent="0.3">
      <c r="S114" s="1" t="s">
        <v>20</v>
      </c>
    </row>
  </sheetData>
  <mergeCells count="4">
    <mergeCell ref="O1:AA2"/>
    <mergeCell ref="AB1:AL2"/>
    <mergeCell ref="A1:M2"/>
    <mergeCell ref="N1:N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100% jet A-1 Dup</vt:lpstr>
      <vt:lpstr>100% jet A-1</vt:lpstr>
      <vt:lpstr>100 JET AI TRIPLIC</vt:lpstr>
      <vt:lpstr>50% JET A1 &amp; 50% Amyris</vt:lpstr>
      <vt:lpstr>50% JET A1 &amp; 50% S-8 Dup</vt:lpstr>
      <vt:lpstr>50% JET A1 &amp; 50% S-8</vt:lpstr>
      <vt:lpstr>75% GTL &amp; 25% Jet A1</vt:lpstr>
      <vt:lpstr>Terminal velocity</vt:lpstr>
      <vt:lpstr>75% s-8 25% Hexanol</vt:lpstr>
      <vt:lpstr>75% GTL &amp;25% HEXANOL</vt:lpstr>
      <vt:lpstr>100% s-8 Duplicate</vt:lpstr>
      <vt:lpstr>100% s-8 GTL</vt:lpstr>
      <vt:lpstr>100% Amyris SIP</vt:lpstr>
      <vt:lpstr>rough</vt:lpstr>
      <vt:lpstr>100% Amyris Duplicate</vt:lpstr>
      <vt:lpstr>50% JET A1 &amp; 50% Amyris (2)</vt:lpstr>
      <vt:lpstr>75%Amyris &amp; 25% Jet A1 </vt:lpstr>
      <vt:lpstr>100% ATJ</vt:lpstr>
      <vt:lpstr>100% HEFA</vt:lpstr>
      <vt:lpstr>50% HEFA 50% Jet A1 </vt:lpstr>
      <vt:lpstr>50% ATJ 50% Jet A1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Judith Ugbeh</cp:lastModifiedBy>
  <cp:revision/>
  <dcterms:created xsi:type="dcterms:W3CDTF">2019-02-14T10:21:42Z</dcterms:created>
  <dcterms:modified xsi:type="dcterms:W3CDTF">2022-01-25T22:37:56Z</dcterms:modified>
  <cp:category/>
  <cp:contentStatus/>
</cp:coreProperties>
</file>